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Journals\BJSTR.MS.ID.010436\"/>
    </mc:Choice>
  </mc:AlternateContent>
  <xr:revisionPtr revIDLastSave="0" documentId="8_{7BF25516-64BC-4039-8AA1-C638BA7AFA3B}" xr6:coauthVersionLast="47" xr6:coauthVersionMax="47" xr10:uidLastSave="{00000000-0000-0000-0000-000000000000}"/>
  <bookViews>
    <workbookView xWindow="-120" yWindow="-120" windowWidth="20730" windowHeight="11160" xr2:uid="{69B733D9-8E5A-47A6-A3AB-C89332E308EA}"/>
  </bookViews>
  <sheets>
    <sheet name="n_TargetModel" sheetId="1" r:id="rId1"/>
  </sheets>
  <definedNames>
    <definedName name="solver_adj" localSheetId="0" hidden="1">n_TargetModel!$AV$4:$BO$4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itr" localSheetId="0" hidden="1">2147483647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opt" localSheetId="0" hidden="1">n_TargetModel!$B$53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AA4" i="1" s="1"/>
  <c r="G4" i="1"/>
  <c r="H4" i="1"/>
  <c r="I4" i="1"/>
  <c r="J4" i="1"/>
  <c r="K4" i="1"/>
  <c r="AF4" i="1" s="1"/>
  <c r="L4" i="1"/>
  <c r="M4" i="1"/>
  <c r="AH4" i="1" s="1"/>
  <c r="N4" i="1"/>
  <c r="AI4" i="1" s="1"/>
  <c r="O4" i="1"/>
  <c r="P4" i="1"/>
  <c r="Q4" i="1"/>
  <c r="R4" i="1"/>
  <c r="S4" i="1"/>
  <c r="AN4" i="1" s="1"/>
  <c r="T4" i="1"/>
  <c r="U4" i="1"/>
  <c r="AP4" i="1" s="1"/>
  <c r="V4" i="1"/>
  <c r="AQ4" i="1" s="1"/>
  <c r="W4" i="1"/>
  <c r="X4" i="1"/>
  <c r="Y4" i="1"/>
  <c r="AB4" i="1"/>
  <c r="AC4" i="1"/>
  <c r="AD4" i="1"/>
  <c r="AE4" i="1"/>
  <c r="AG4" i="1"/>
  <c r="AJ4" i="1"/>
  <c r="AK4" i="1"/>
  <c r="AL4" i="1"/>
  <c r="AM4" i="1"/>
  <c r="AO4" i="1"/>
  <c r="AR4" i="1"/>
  <c r="AS4" i="1"/>
  <c r="AT4" i="1"/>
  <c r="AV5" i="1"/>
  <c r="F5" i="1" s="1"/>
  <c r="AA5" i="1" s="1"/>
  <c r="AW5" i="1"/>
  <c r="G5" i="1" s="1"/>
  <c r="AB5" i="1" s="1"/>
  <c r="AX5" i="1"/>
  <c r="H5" i="1" s="1"/>
  <c r="AC5" i="1" s="1"/>
  <c r="AY5" i="1"/>
  <c r="I5" i="1" s="1"/>
  <c r="AD5" i="1" s="1"/>
  <c r="AZ5" i="1"/>
  <c r="J5" i="1" s="1"/>
  <c r="AE5" i="1" s="1"/>
  <c r="BA5" i="1"/>
  <c r="K5" i="1" s="1"/>
  <c r="AF5" i="1" s="1"/>
  <c r="BB5" i="1"/>
  <c r="L5" i="1" s="1"/>
  <c r="AG5" i="1" s="1"/>
  <c r="BC5" i="1"/>
  <c r="M5" i="1" s="1"/>
  <c r="AH5" i="1" s="1"/>
  <c r="BD5" i="1"/>
  <c r="N5" i="1" s="1"/>
  <c r="AI5" i="1" s="1"/>
  <c r="BE5" i="1"/>
  <c r="O5" i="1" s="1"/>
  <c r="AJ5" i="1" s="1"/>
  <c r="BF5" i="1"/>
  <c r="P5" i="1" s="1"/>
  <c r="AK5" i="1" s="1"/>
  <c r="BG5" i="1"/>
  <c r="Q5" i="1" s="1"/>
  <c r="AL5" i="1" s="1"/>
  <c r="BH5" i="1"/>
  <c r="R5" i="1" s="1"/>
  <c r="AM5" i="1" s="1"/>
  <c r="BI5" i="1"/>
  <c r="S5" i="1" s="1"/>
  <c r="AN5" i="1" s="1"/>
  <c r="BJ5" i="1"/>
  <c r="T5" i="1" s="1"/>
  <c r="AO5" i="1" s="1"/>
  <c r="BK5" i="1"/>
  <c r="U5" i="1" s="1"/>
  <c r="AP5" i="1" s="1"/>
  <c r="BL5" i="1"/>
  <c r="V5" i="1" s="1"/>
  <c r="AQ5" i="1" s="1"/>
  <c r="BM5" i="1"/>
  <c r="W5" i="1" s="1"/>
  <c r="AR5" i="1" s="1"/>
  <c r="BN5" i="1"/>
  <c r="X5" i="1" s="1"/>
  <c r="AS5" i="1" s="1"/>
  <c r="BO5" i="1"/>
  <c r="Y5" i="1" s="1"/>
  <c r="AT5" i="1" s="1"/>
  <c r="AV6" i="1"/>
  <c r="F6" i="1" s="1"/>
  <c r="AA6" i="1" s="1"/>
  <c r="AW6" i="1"/>
  <c r="G6" i="1" s="1"/>
  <c r="AB6" i="1" s="1"/>
  <c r="AX6" i="1"/>
  <c r="H6" i="1" s="1"/>
  <c r="AC6" i="1" s="1"/>
  <c r="AY6" i="1"/>
  <c r="I6" i="1" s="1"/>
  <c r="AD6" i="1" s="1"/>
  <c r="AZ6" i="1"/>
  <c r="J6" i="1" s="1"/>
  <c r="AE6" i="1" s="1"/>
  <c r="BA6" i="1"/>
  <c r="K6" i="1" s="1"/>
  <c r="AF6" i="1" s="1"/>
  <c r="BB6" i="1"/>
  <c r="L6" i="1" s="1"/>
  <c r="AG6" i="1" s="1"/>
  <c r="BC6" i="1"/>
  <c r="M6" i="1" s="1"/>
  <c r="AH6" i="1" s="1"/>
  <c r="BD6" i="1"/>
  <c r="N6" i="1" s="1"/>
  <c r="AI6" i="1" s="1"/>
  <c r="BE6" i="1"/>
  <c r="O6" i="1" s="1"/>
  <c r="AJ6" i="1" s="1"/>
  <c r="BF6" i="1"/>
  <c r="P6" i="1" s="1"/>
  <c r="AK6" i="1" s="1"/>
  <c r="BG6" i="1"/>
  <c r="Q6" i="1" s="1"/>
  <c r="AL6" i="1" s="1"/>
  <c r="BH6" i="1"/>
  <c r="R6" i="1" s="1"/>
  <c r="AM6" i="1" s="1"/>
  <c r="BI6" i="1"/>
  <c r="S6" i="1" s="1"/>
  <c r="AN6" i="1" s="1"/>
  <c r="BJ6" i="1"/>
  <c r="T6" i="1" s="1"/>
  <c r="AO6" i="1" s="1"/>
  <c r="BK6" i="1"/>
  <c r="U6" i="1" s="1"/>
  <c r="AP6" i="1" s="1"/>
  <c r="BL6" i="1"/>
  <c r="V6" i="1" s="1"/>
  <c r="AQ6" i="1" s="1"/>
  <c r="BM6" i="1"/>
  <c r="W6" i="1" s="1"/>
  <c r="AR6" i="1" s="1"/>
  <c r="BN6" i="1"/>
  <c r="X6" i="1" s="1"/>
  <c r="AS6" i="1" s="1"/>
  <c r="BO6" i="1"/>
  <c r="Y6" i="1" s="1"/>
  <c r="AT6" i="1" s="1"/>
  <c r="I7" i="1"/>
  <c r="AD7" i="1"/>
  <c r="AV7" i="1"/>
  <c r="F7" i="1" s="1"/>
  <c r="AA7" i="1" s="1"/>
  <c r="AW7" i="1"/>
  <c r="G7" i="1" s="1"/>
  <c r="AB7" i="1" s="1"/>
  <c r="AX7" i="1"/>
  <c r="H7" i="1" s="1"/>
  <c r="AC7" i="1" s="1"/>
  <c r="AY7" i="1"/>
  <c r="AZ7" i="1"/>
  <c r="J7" i="1" s="1"/>
  <c r="AE7" i="1" s="1"/>
  <c r="BA7" i="1"/>
  <c r="K7" i="1" s="1"/>
  <c r="AF7" i="1" s="1"/>
  <c r="BB7" i="1"/>
  <c r="L7" i="1" s="1"/>
  <c r="AG7" i="1" s="1"/>
  <c r="BC7" i="1"/>
  <c r="M7" i="1" s="1"/>
  <c r="AH7" i="1" s="1"/>
  <c r="BD7" i="1"/>
  <c r="N7" i="1" s="1"/>
  <c r="AI7" i="1" s="1"/>
  <c r="BE7" i="1"/>
  <c r="O7" i="1" s="1"/>
  <c r="AJ7" i="1" s="1"/>
  <c r="BF7" i="1"/>
  <c r="P7" i="1" s="1"/>
  <c r="AK7" i="1" s="1"/>
  <c r="BG7" i="1"/>
  <c r="Q7" i="1" s="1"/>
  <c r="AL7" i="1" s="1"/>
  <c r="BH7" i="1"/>
  <c r="R7" i="1" s="1"/>
  <c r="AM7" i="1" s="1"/>
  <c r="BI7" i="1"/>
  <c r="S7" i="1" s="1"/>
  <c r="AN7" i="1" s="1"/>
  <c r="BJ7" i="1"/>
  <c r="T7" i="1" s="1"/>
  <c r="AO7" i="1" s="1"/>
  <c r="BK7" i="1"/>
  <c r="U7" i="1" s="1"/>
  <c r="AP7" i="1" s="1"/>
  <c r="BL7" i="1"/>
  <c r="V7" i="1" s="1"/>
  <c r="AQ7" i="1" s="1"/>
  <c r="BM7" i="1"/>
  <c r="W7" i="1" s="1"/>
  <c r="AR7" i="1" s="1"/>
  <c r="BN7" i="1"/>
  <c r="X7" i="1" s="1"/>
  <c r="AS7" i="1" s="1"/>
  <c r="BO7" i="1"/>
  <c r="Y7" i="1" s="1"/>
  <c r="AT7" i="1" s="1"/>
  <c r="AV8" i="1"/>
  <c r="F8" i="1" s="1"/>
  <c r="AA8" i="1" s="1"/>
  <c r="AW8" i="1"/>
  <c r="G8" i="1" s="1"/>
  <c r="AB8" i="1" s="1"/>
  <c r="AX8" i="1"/>
  <c r="H8" i="1" s="1"/>
  <c r="AC8" i="1" s="1"/>
  <c r="AY8" i="1"/>
  <c r="I8" i="1" s="1"/>
  <c r="AD8" i="1" s="1"/>
  <c r="AZ8" i="1"/>
  <c r="J8" i="1" s="1"/>
  <c r="AE8" i="1" s="1"/>
  <c r="BA8" i="1"/>
  <c r="K8" i="1" s="1"/>
  <c r="AF8" i="1" s="1"/>
  <c r="BB8" i="1"/>
  <c r="L8" i="1" s="1"/>
  <c r="AG8" i="1" s="1"/>
  <c r="BC8" i="1"/>
  <c r="M8" i="1" s="1"/>
  <c r="AH8" i="1" s="1"/>
  <c r="BD8" i="1"/>
  <c r="N8" i="1" s="1"/>
  <c r="AI8" i="1" s="1"/>
  <c r="BE8" i="1"/>
  <c r="O8" i="1" s="1"/>
  <c r="AJ8" i="1" s="1"/>
  <c r="BF8" i="1"/>
  <c r="P8" i="1" s="1"/>
  <c r="AK8" i="1" s="1"/>
  <c r="BG8" i="1"/>
  <c r="Q8" i="1" s="1"/>
  <c r="AL8" i="1" s="1"/>
  <c r="BH8" i="1"/>
  <c r="R8" i="1" s="1"/>
  <c r="AM8" i="1" s="1"/>
  <c r="BI8" i="1"/>
  <c r="S8" i="1" s="1"/>
  <c r="AN8" i="1" s="1"/>
  <c r="BJ8" i="1"/>
  <c r="T8" i="1" s="1"/>
  <c r="AO8" i="1" s="1"/>
  <c r="BK8" i="1"/>
  <c r="U8" i="1" s="1"/>
  <c r="AP8" i="1" s="1"/>
  <c r="BL8" i="1"/>
  <c r="V8" i="1" s="1"/>
  <c r="AQ8" i="1" s="1"/>
  <c r="BM8" i="1"/>
  <c r="W8" i="1" s="1"/>
  <c r="AR8" i="1" s="1"/>
  <c r="BN8" i="1"/>
  <c r="X8" i="1" s="1"/>
  <c r="AS8" i="1" s="1"/>
  <c r="BO8" i="1"/>
  <c r="Y8" i="1" s="1"/>
  <c r="AT8" i="1" s="1"/>
  <c r="AV9" i="1"/>
  <c r="F9" i="1" s="1"/>
  <c r="AA9" i="1" s="1"/>
  <c r="AW9" i="1"/>
  <c r="G9" i="1" s="1"/>
  <c r="AB9" i="1" s="1"/>
  <c r="AX9" i="1"/>
  <c r="H9" i="1" s="1"/>
  <c r="AC9" i="1" s="1"/>
  <c r="AY9" i="1"/>
  <c r="I9" i="1" s="1"/>
  <c r="AD9" i="1" s="1"/>
  <c r="AZ9" i="1"/>
  <c r="J9" i="1" s="1"/>
  <c r="AE9" i="1" s="1"/>
  <c r="BA9" i="1"/>
  <c r="K9" i="1" s="1"/>
  <c r="AF9" i="1" s="1"/>
  <c r="BB9" i="1"/>
  <c r="L9" i="1" s="1"/>
  <c r="AG9" i="1" s="1"/>
  <c r="BC9" i="1"/>
  <c r="M9" i="1" s="1"/>
  <c r="AH9" i="1" s="1"/>
  <c r="BD9" i="1"/>
  <c r="N9" i="1" s="1"/>
  <c r="AI9" i="1" s="1"/>
  <c r="BE9" i="1"/>
  <c r="O9" i="1" s="1"/>
  <c r="AJ9" i="1" s="1"/>
  <c r="BF9" i="1"/>
  <c r="P9" i="1" s="1"/>
  <c r="AK9" i="1" s="1"/>
  <c r="BG9" i="1"/>
  <c r="Q9" i="1" s="1"/>
  <c r="AL9" i="1" s="1"/>
  <c r="BH9" i="1"/>
  <c r="R9" i="1" s="1"/>
  <c r="AM9" i="1" s="1"/>
  <c r="BI9" i="1"/>
  <c r="S9" i="1" s="1"/>
  <c r="AN9" i="1" s="1"/>
  <c r="BJ9" i="1"/>
  <c r="T9" i="1" s="1"/>
  <c r="AO9" i="1" s="1"/>
  <c r="BK9" i="1"/>
  <c r="U9" i="1" s="1"/>
  <c r="AP9" i="1" s="1"/>
  <c r="BL9" i="1"/>
  <c r="V9" i="1" s="1"/>
  <c r="AQ9" i="1" s="1"/>
  <c r="BM9" i="1"/>
  <c r="W9" i="1" s="1"/>
  <c r="AR9" i="1" s="1"/>
  <c r="BN9" i="1"/>
  <c r="X9" i="1" s="1"/>
  <c r="AS9" i="1" s="1"/>
  <c r="BO9" i="1"/>
  <c r="Y9" i="1" s="1"/>
  <c r="AT9" i="1" s="1"/>
  <c r="U10" i="1"/>
  <c r="AP10" i="1" s="1"/>
  <c r="AP35" i="1" s="1"/>
  <c r="AV10" i="1"/>
  <c r="F10" i="1" s="1"/>
  <c r="AA10" i="1" s="1"/>
  <c r="AA35" i="1" s="1"/>
  <c r="AW10" i="1"/>
  <c r="G10" i="1" s="1"/>
  <c r="AB10" i="1" s="1"/>
  <c r="AB35" i="1" s="1"/>
  <c r="AX10" i="1"/>
  <c r="H10" i="1" s="1"/>
  <c r="AC10" i="1" s="1"/>
  <c r="AC35" i="1" s="1"/>
  <c r="AY10" i="1"/>
  <c r="I10" i="1" s="1"/>
  <c r="AD10" i="1" s="1"/>
  <c r="AD35" i="1" s="1"/>
  <c r="AZ10" i="1"/>
  <c r="J10" i="1" s="1"/>
  <c r="AE10" i="1" s="1"/>
  <c r="AE35" i="1" s="1"/>
  <c r="BA10" i="1"/>
  <c r="K10" i="1" s="1"/>
  <c r="AF10" i="1" s="1"/>
  <c r="AF35" i="1" s="1"/>
  <c r="BB10" i="1"/>
  <c r="L10" i="1" s="1"/>
  <c r="AG10" i="1" s="1"/>
  <c r="AG35" i="1" s="1"/>
  <c r="BC10" i="1"/>
  <c r="M10" i="1" s="1"/>
  <c r="AH10" i="1" s="1"/>
  <c r="AH35" i="1" s="1"/>
  <c r="BD10" i="1"/>
  <c r="N10" i="1" s="1"/>
  <c r="AI10" i="1" s="1"/>
  <c r="AI35" i="1" s="1"/>
  <c r="BE10" i="1"/>
  <c r="O10" i="1" s="1"/>
  <c r="AJ10" i="1" s="1"/>
  <c r="AJ35" i="1" s="1"/>
  <c r="BF10" i="1"/>
  <c r="P10" i="1" s="1"/>
  <c r="AK10" i="1" s="1"/>
  <c r="AK35" i="1" s="1"/>
  <c r="BG10" i="1"/>
  <c r="Q10" i="1" s="1"/>
  <c r="AL10" i="1" s="1"/>
  <c r="AL35" i="1" s="1"/>
  <c r="BH10" i="1"/>
  <c r="R10" i="1" s="1"/>
  <c r="AM10" i="1" s="1"/>
  <c r="AM35" i="1" s="1"/>
  <c r="BI10" i="1"/>
  <c r="S10" i="1" s="1"/>
  <c r="AN10" i="1" s="1"/>
  <c r="AN35" i="1" s="1"/>
  <c r="BJ10" i="1"/>
  <c r="T10" i="1" s="1"/>
  <c r="AO10" i="1" s="1"/>
  <c r="AO35" i="1" s="1"/>
  <c r="BK10" i="1"/>
  <c r="BL10" i="1"/>
  <c r="V10" i="1" s="1"/>
  <c r="AQ10" i="1" s="1"/>
  <c r="AQ35" i="1" s="1"/>
  <c r="BM10" i="1"/>
  <c r="W10" i="1" s="1"/>
  <c r="AR10" i="1" s="1"/>
  <c r="AR35" i="1" s="1"/>
  <c r="BN10" i="1"/>
  <c r="X10" i="1" s="1"/>
  <c r="AS10" i="1" s="1"/>
  <c r="AS35" i="1" s="1"/>
  <c r="BO10" i="1"/>
  <c r="Y10" i="1" s="1"/>
  <c r="AT10" i="1" s="1"/>
  <c r="AT35" i="1" s="1"/>
  <c r="D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D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D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D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D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D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D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D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D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D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D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D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D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D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D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D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D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D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D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D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D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D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V32" i="1"/>
  <c r="AW32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D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40" i="1" l="1"/>
  <c r="B53" i="1"/>
  <c r="B46" i="1"/>
  <c r="B43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<sst xmlns="http://schemas.openxmlformats.org/spreadsheetml/2006/main" count="85" uniqueCount="66">
  <si>
    <t>(for calc.)</t>
    <phoneticPr fontId="0"/>
  </si>
  <si>
    <t>Sum of "sum of sq."</t>
    <phoneticPr fontId="0"/>
  </si>
  <si>
    <t>Estimated "k"</t>
    <phoneticPr fontId="0"/>
  </si>
  <si>
    <t>Estimated "n"</t>
    <phoneticPr fontId="0"/>
  </si>
  <si>
    <t>The Least Sum of Squares</t>
    <phoneticPr fontId="0"/>
  </si>
  <si>
    <t>The best fit curve</t>
    <phoneticPr fontId="0"/>
  </si>
  <si>
    <t>Sum of squares</t>
    <phoneticPr fontId="0"/>
  </si>
  <si>
    <t>INPUT DATA HERE</t>
    <phoneticPr fontId="0"/>
  </si>
  <si>
    <t>k20</t>
  </si>
  <si>
    <t>k19</t>
  </si>
  <si>
    <t>k18</t>
  </si>
  <si>
    <t>k17</t>
  </si>
  <si>
    <t>k16</t>
  </si>
  <si>
    <t>k15</t>
  </si>
  <si>
    <t>k14</t>
  </si>
  <si>
    <t>k13</t>
  </si>
  <si>
    <t>k12</t>
  </si>
  <si>
    <t>k11</t>
  </si>
  <si>
    <t>k10</t>
  </si>
  <si>
    <t>k9</t>
  </si>
  <si>
    <t>k8</t>
  </si>
  <si>
    <t>k7</t>
  </si>
  <si>
    <t>k6</t>
  </si>
  <si>
    <t>k5</t>
  </si>
  <si>
    <t>k4</t>
  </si>
  <si>
    <t>k3</t>
  </si>
  <si>
    <t>k2</t>
    <phoneticPr fontId="0"/>
  </si>
  <si>
    <t>k1</t>
    <phoneticPr fontId="0"/>
  </si>
  <si>
    <t>10</t>
    <phoneticPr fontId="0"/>
  </si>
  <si>
    <t>9</t>
    <phoneticPr fontId="0"/>
  </si>
  <si>
    <t>8</t>
    <phoneticPr fontId="0"/>
  </si>
  <si>
    <t>7</t>
    <phoneticPr fontId="0"/>
  </si>
  <si>
    <t>6</t>
    <phoneticPr fontId="0"/>
  </si>
  <si>
    <t>5</t>
    <phoneticPr fontId="0"/>
  </si>
  <si>
    <t>4</t>
    <phoneticPr fontId="0"/>
  </si>
  <si>
    <t>3</t>
    <phoneticPr fontId="0"/>
  </si>
  <si>
    <t>2</t>
    <phoneticPr fontId="0"/>
  </si>
  <si>
    <t>1</t>
    <phoneticPr fontId="0"/>
  </si>
  <si>
    <t>20-Target model</t>
  </si>
  <si>
    <t>19-Target model</t>
  </si>
  <si>
    <t>18-Target model</t>
  </si>
  <si>
    <t>17-Target model</t>
  </si>
  <si>
    <t>16-Target model</t>
  </si>
  <si>
    <t>15-Target model</t>
  </si>
  <si>
    <t>14-Target model</t>
  </si>
  <si>
    <t>13-Target model</t>
  </si>
  <si>
    <t>12-Target model</t>
  </si>
  <si>
    <t>11-Target model</t>
  </si>
  <si>
    <t>10-Target model</t>
  </si>
  <si>
    <t>9-Target model</t>
  </si>
  <si>
    <t>8-Target model</t>
  </si>
  <si>
    <t>7-Target model</t>
  </si>
  <si>
    <t>6-Target model</t>
  </si>
  <si>
    <t>5-Target model</t>
  </si>
  <si>
    <t>4-Target model</t>
  </si>
  <si>
    <t>3-Target model</t>
  </si>
  <si>
    <t>2-Target model</t>
  </si>
  <si>
    <t>1-Target model</t>
    <phoneticPr fontId="0"/>
  </si>
  <si>
    <t>Fitted curve</t>
    <phoneticPr fontId="0"/>
  </si>
  <si>
    <t>Measured Survival rate(Si: input)</t>
    <phoneticPr fontId="0"/>
  </si>
  <si>
    <t>Dose(input)</t>
    <phoneticPr fontId="0"/>
  </si>
  <si>
    <t>"k" (variance)</t>
    <phoneticPr fontId="0"/>
  </si>
  <si>
    <t>(LN(Skx)-LN(Si))^2</t>
    <phoneticPr fontId="0"/>
  </si>
  <si>
    <t>Expected survival [S(kx)]</t>
    <phoneticPr fontId="0"/>
  </si>
  <si>
    <t>Cells for input data</t>
    <phoneticPr fontId="0"/>
  </si>
  <si>
    <t>n-Target single-Hit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</si>
</sst>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[&lt;=999]000;[&lt;=9999]000\-00;000\-0000"/>
  </numFmts>
  <fonts count="6">
    <font>
      <sz val="12"/>
      <color theme="1"/>
      <name val="Calibri"/>
      <family val="2"/>
      <charset val="128"/>
      <scheme val="minor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3" fillId="3" borderId="0" xfId="0" applyFont="1" applyFill="1"/>
    <xf numFmtId="0" fontId="4" fillId="3" borderId="6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49" fontId="1" fillId="0" borderId="0" xfId="0" applyNumberFormat="1" applyFont="1" applyAlignment="1">
      <alignment vertical="top" wrapText="1"/>
    </xf>
    <xf numFmtId="49" fontId="1" fillId="2" borderId="0" xfId="0" applyNumberFormat="1" applyFont="1" applyFill="1" applyAlignment="1">
      <alignment vertical="top" wrapText="1"/>
    </xf>
    <xf numFmtId="49" fontId="1" fillId="4" borderId="0" xfId="0" applyNumberFormat="1" applyFont="1" applyFill="1" applyAlignment="1">
      <alignment vertical="top" wrapText="1"/>
    </xf>
    <xf numFmtId="164" fontId="1" fillId="4" borderId="0" xfId="0" applyNumberFormat="1" applyFont="1" applyFill="1" applyAlignment="1">
      <alignment horizontal="right" vertical="top" wrapText="1"/>
    </xf>
    <xf numFmtId="49" fontId="5" fillId="4" borderId="0" xfId="0" applyNumberFormat="1" applyFont="1" applyFill="1" applyAlignment="1">
      <alignment vertical="top"/>
    </xf>
    <xf numFmtId="165" fontId="5" fillId="4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38100">
              <a:solidFill>
                <a:srgbClr val="666699"/>
              </a:solidFill>
              <a:prstDash val="solid"/>
            </a:ln>
          </c:spPr>
          <c:marker>
            <c:spPr>
              <a:gradFill rotWithShape="0">
                <a:gsLst>
                  <a:gs pos="0">
                    <a:srgbClr val="9BC1FF"/>
                  </a:gs>
                  <a:gs pos="100000">
                    <a:srgbClr val="3F80CD"/>
                  </a:gs>
                </a:gsLst>
                <a:lin ang="5400000"/>
              </a:gradFill>
              <a:ln>
                <a:solidFill>
                  <a:srgbClr val="666699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</c:marker>
          <c:xVal>
            <c:numRef>
              <c:f>n_TargetModel!$B$4:$B$33</c:f>
              <c:numCache>
                <c:formatCode>General</c:formatCode>
                <c:ptCount val="30"/>
                <c:pt idx="0">
                  <c:v>0</c:v>
                </c:pt>
                <c:pt idx="1">
                  <c:v>5</c:v>
                </c:pt>
                <c:pt idx="2">
                  <c:v>7.5</c:v>
                </c:pt>
                <c:pt idx="3">
                  <c:v>9</c:v>
                </c:pt>
                <c:pt idx="4">
                  <c:v>15</c:v>
                </c:pt>
                <c:pt idx="5">
                  <c:v>20</c:v>
                </c:pt>
                <c:pt idx="6">
                  <c:v>30</c:v>
                </c:pt>
              </c:numCache>
            </c:numRef>
          </c:xVal>
          <c:yVal>
            <c:numRef>
              <c:f>n_TargetModel!$C$4:$C$33</c:f>
              <c:numCache>
                <c:formatCode>General</c:formatCode>
                <c:ptCount val="30"/>
                <c:pt idx="0">
                  <c:v>1</c:v>
                </c:pt>
                <c:pt idx="1">
                  <c:v>0.6</c:v>
                </c:pt>
                <c:pt idx="2">
                  <c:v>0.15</c:v>
                </c:pt>
                <c:pt idx="3">
                  <c:v>0.08</c:v>
                </c:pt>
                <c:pt idx="4">
                  <c:v>2.5000000000000001E-2</c:v>
                </c:pt>
                <c:pt idx="5">
                  <c:v>7.0000000000000001E-3</c:v>
                </c:pt>
                <c:pt idx="6">
                  <c:v>5.0000000000000002E-5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45E-42D0-BED6-C4560C2631FB}"/>
            </c:ext>
          </c:extLst>
        </c:ser>
        <c:ser>
          <c:idx val="1"/>
          <c:order val="1"/>
          <c:spPr>
            <a:ln w="38100">
              <a:solidFill>
                <a:srgbClr val="DD2D32"/>
              </a:solidFill>
              <a:prstDash val="solid"/>
            </a:ln>
          </c:spPr>
          <c:marker>
            <c:spPr>
              <a:gradFill rotWithShape="0">
                <a:gsLst>
                  <a:gs pos="0">
                    <a:srgbClr val="FF9A99"/>
                  </a:gs>
                  <a:gs pos="100000">
                    <a:srgbClr val="D1403C"/>
                  </a:gs>
                </a:gsLst>
                <a:lin ang="5400000"/>
              </a:gradFill>
              <a:ln>
                <a:solidFill>
                  <a:srgbClr val="DD2D32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</c:marker>
          <c:xVal>
            <c:numRef>
              <c:f>n_TargetModel!$B$4:$B$33</c:f>
              <c:numCache>
                <c:formatCode>General</c:formatCode>
                <c:ptCount val="30"/>
                <c:pt idx="0">
                  <c:v>0</c:v>
                </c:pt>
                <c:pt idx="1">
                  <c:v>5</c:v>
                </c:pt>
                <c:pt idx="2">
                  <c:v>7.5</c:v>
                </c:pt>
                <c:pt idx="3">
                  <c:v>9</c:v>
                </c:pt>
                <c:pt idx="4">
                  <c:v>15</c:v>
                </c:pt>
                <c:pt idx="5">
                  <c:v>20</c:v>
                </c:pt>
                <c:pt idx="6">
                  <c:v>30</c:v>
                </c:pt>
              </c:numCache>
            </c:numRef>
          </c:xVal>
          <c:yVal>
            <c:numRef>
              <c:f>n_TargetModel!$D$4:$D$33</c:f>
              <c:numCache>
                <c:formatCode>General</c:formatCode>
                <c:ptCount val="30"/>
                <c:pt idx="0">
                  <c:v>1</c:v>
                </c:pt>
                <c:pt idx="1">
                  <c:v>0.44269953229889958</c:v>
                </c:pt>
                <c:pt idx="2">
                  <c:v>0.20728898546336627</c:v>
                </c:pt>
                <c:pt idx="3">
                  <c:v>0.12717082584313355</c:v>
                </c:pt>
                <c:pt idx="4">
                  <c:v>1.6563019834742621E-2</c:v>
                </c:pt>
                <c:pt idx="5">
                  <c:v>2.9462508517359431E-3</c:v>
                </c:pt>
                <c:pt idx="6">
                  <c:v>9.2463658431296558E-5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45E-42D0-BED6-C4560C263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6802255"/>
        <c:axId val="1"/>
      </c:scatterChart>
      <c:valAx>
        <c:axId val="15468022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logBase val="10"/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546802255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47</xdr:row>
      <xdr:rowOff>63500</xdr:rowOff>
    </xdr:from>
    <xdr:to>
      <xdr:col>2</xdr:col>
      <xdr:colOff>165100</xdr:colOff>
      <xdr:row>49</xdr:row>
      <xdr:rowOff>88900</xdr:rowOff>
    </xdr:to>
    <xdr:sp macro="[0]!CalculateAll_nTarget02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8889F76-1CEB-4BA6-8144-9775D7CEF53D}"/>
            </a:ext>
          </a:extLst>
        </xdr:cNvPr>
        <xdr:cNvSpPr txBox="1">
          <a:spLocks noChangeArrowheads="1"/>
        </xdr:cNvSpPr>
      </xdr:nvSpPr>
      <xdr:spPr bwMode="auto">
        <a:xfrm>
          <a:off x="444500" y="9464675"/>
          <a:ext cx="863600" cy="425450"/>
        </a:xfrm>
        <a:prstGeom prst="rect">
          <a:avLst/>
        </a:prstGeom>
        <a:gradFill rotWithShape="1">
          <a:gsLst>
            <a:gs pos="0">
              <a:srgbClr val="E5EEFF"/>
            </a:gs>
            <a:gs pos="64999">
              <a:srgbClr val="BFD5FF"/>
            </a:gs>
            <a:gs pos="100000">
              <a:srgbClr val="A3C4FF"/>
            </a:gs>
          </a:gsLst>
          <a:lin ang="5400000" scaled="1"/>
        </a:gradFill>
        <a:ln w="9525">
          <a:solidFill>
            <a:srgbClr val="4A7EBB"/>
          </a:solidFill>
          <a:miter lim="800000"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alibri" charset="0"/>
              <a:cs typeface="Calibri" charset="0"/>
            </a:rPr>
            <a:t>Calculate All</a:t>
          </a:r>
        </a:p>
      </xdr:txBody>
    </xdr:sp>
    <xdr:clientData/>
  </xdr:twoCellAnchor>
  <xdr:twoCellAnchor>
    <xdr:from>
      <xdr:col>0</xdr:col>
      <xdr:colOff>457200</xdr:colOff>
      <xdr:row>54</xdr:row>
      <xdr:rowOff>165100</xdr:rowOff>
    </xdr:from>
    <xdr:to>
      <xdr:col>2</xdr:col>
      <xdr:colOff>177800</xdr:colOff>
      <xdr:row>56</xdr:row>
      <xdr:rowOff>177800</xdr:rowOff>
    </xdr:to>
    <xdr:sp macro="[0]!Resetks_n_TargetModel02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DE334E2-310B-48D2-9712-1C527D900D65}"/>
            </a:ext>
          </a:extLst>
        </xdr:cNvPr>
        <xdr:cNvSpPr txBox="1">
          <a:spLocks noChangeArrowheads="1"/>
        </xdr:cNvSpPr>
      </xdr:nvSpPr>
      <xdr:spPr bwMode="auto">
        <a:xfrm>
          <a:off x="457200" y="10966450"/>
          <a:ext cx="863600" cy="412750"/>
        </a:xfrm>
        <a:prstGeom prst="rect">
          <a:avLst/>
        </a:prstGeom>
        <a:gradFill rotWithShape="1">
          <a:gsLst>
            <a:gs pos="0">
              <a:srgbClr val="F0EAF9"/>
            </a:gs>
            <a:gs pos="64999">
              <a:srgbClr val="D9CBEE"/>
            </a:gs>
            <a:gs pos="100000">
              <a:srgbClr val="C9B5E8"/>
            </a:gs>
          </a:gsLst>
          <a:lin ang="5400000" scaled="1"/>
        </a:gradFill>
        <a:ln w="9525">
          <a:solidFill>
            <a:srgbClr val="7D60A0"/>
          </a:solidFill>
          <a:miter lim="800000"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alibri" charset="0"/>
              <a:cs typeface="Calibri" charset="0"/>
            </a:rPr>
            <a:t>Reset "k"s</a:t>
          </a:r>
        </a:p>
      </xdr:txBody>
    </xdr:sp>
    <xdr:clientData/>
  </xdr:twoCellAnchor>
  <xdr:twoCellAnchor>
    <xdr:from>
      <xdr:col>6</xdr:col>
      <xdr:colOff>12700</xdr:colOff>
      <xdr:row>36</xdr:row>
      <xdr:rowOff>0</xdr:rowOff>
    </xdr:from>
    <xdr:to>
      <xdr:col>15</xdr:col>
      <xdr:colOff>152400</xdr:colOff>
      <xdr:row>62</xdr:row>
      <xdr:rowOff>50800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9E7EA2C3-43BC-4ED8-A856-C898EC7B9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BBED9-2A96-4382-93D7-B1104D480680}">
  <dimension ref="A1:BP54"/>
  <sheetViews>
    <sheetView tabSelected="1" workbookViewId="0"/>
  </sheetViews>
  <sheetFormatPr defaultColWidth="7.5" defaultRowHeight="12.75"/>
  <cols>
    <col min="1" max="1" width="7.5" style="1"/>
    <col min="2" max="2" width="8.625" style="1" customWidth="1"/>
    <col min="3" max="3" width="8.5" style="1" customWidth="1"/>
    <col min="4" max="4" width="8.375" style="1" customWidth="1"/>
    <col min="5" max="5" width="5.375" style="2" customWidth="1"/>
    <col min="6" max="25" width="5.625" style="1" customWidth="1"/>
    <col min="26" max="26" width="5.375" style="2" customWidth="1"/>
    <col min="27" max="27" width="6.125" style="1" customWidth="1"/>
    <col min="28" max="46" width="6.375" style="1" customWidth="1"/>
    <col min="47" max="47" width="4.5" style="2" customWidth="1"/>
    <col min="48" max="67" width="5.375" style="1" customWidth="1"/>
    <col min="68" max="68" width="7.5" style="2"/>
    <col min="69" max="16384" width="7.5" style="1"/>
  </cols>
  <sheetData>
    <row r="1" spans="1:68" ht="29.1" customHeight="1">
      <c r="A1" s="5" t="s">
        <v>65</v>
      </c>
    </row>
    <row r="2" spans="1:68" s="16" customFormat="1" ht="38.1" customHeight="1">
      <c r="B2" s="16" t="s">
        <v>64</v>
      </c>
      <c r="E2" s="17"/>
      <c r="F2" s="21" t="s">
        <v>63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7"/>
      <c r="AA2" s="20" t="s">
        <v>62</v>
      </c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7"/>
      <c r="AV2" s="20" t="s">
        <v>61</v>
      </c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7"/>
    </row>
    <row r="3" spans="1:68" s="16" customFormat="1" ht="60" customHeight="1" thickBot="1">
      <c r="B3" s="16" t="s">
        <v>60</v>
      </c>
      <c r="C3" s="16" t="s">
        <v>59</v>
      </c>
      <c r="D3" s="16" t="s">
        <v>58</v>
      </c>
      <c r="E3" s="17"/>
      <c r="F3" s="18" t="s">
        <v>57</v>
      </c>
      <c r="G3" s="18" t="s">
        <v>56</v>
      </c>
      <c r="H3" s="18" t="s">
        <v>55</v>
      </c>
      <c r="I3" s="18" t="s">
        <v>54</v>
      </c>
      <c r="J3" s="18" t="s">
        <v>53</v>
      </c>
      <c r="K3" s="18" t="s">
        <v>52</v>
      </c>
      <c r="L3" s="18" t="s">
        <v>51</v>
      </c>
      <c r="M3" s="18" t="s">
        <v>50</v>
      </c>
      <c r="N3" s="18" t="s">
        <v>49</v>
      </c>
      <c r="O3" s="18" t="s">
        <v>48</v>
      </c>
      <c r="P3" s="18" t="s">
        <v>47</v>
      </c>
      <c r="Q3" s="18" t="s">
        <v>46</v>
      </c>
      <c r="R3" s="18" t="s">
        <v>45</v>
      </c>
      <c r="S3" s="18" t="s">
        <v>44</v>
      </c>
      <c r="T3" s="18" t="s">
        <v>43</v>
      </c>
      <c r="U3" s="18" t="s">
        <v>42</v>
      </c>
      <c r="V3" s="18" t="s">
        <v>41</v>
      </c>
      <c r="W3" s="18" t="s">
        <v>40</v>
      </c>
      <c r="X3" s="18" t="s">
        <v>39</v>
      </c>
      <c r="Y3" s="18" t="s">
        <v>38</v>
      </c>
      <c r="Z3" s="17"/>
      <c r="AA3" s="19" t="s">
        <v>37</v>
      </c>
      <c r="AB3" s="19" t="s">
        <v>36</v>
      </c>
      <c r="AC3" s="19" t="s">
        <v>35</v>
      </c>
      <c r="AD3" s="19" t="s">
        <v>34</v>
      </c>
      <c r="AE3" s="19" t="s">
        <v>33</v>
      </c>
      <c r="AF3" s="19" t="s">
        <v>32</v>
      </c>
      <c r="AG3" s="19" t="s">
        <v>31</v>
      </c>
      <c r="AH3" s="19" t="s">
        <v>30</v>
      </c>
      <c r="AI3" s="19" t="s">
        <v>29</v>
      </c>
      <c r="AJ3" s="19" t="s">
        <v>28</v>
      </c>
      <c r="AK3" s="19">
        <v>11</v>
      </c>
      <c r="AL3" s="19">
        <v>12</v>
      </c>
      <c r="AM3" s="19">
        <v>13</v>
      </c>
      <c r="AN3" s="19">
        <v>14</v>
      </c>
      <c r="AO3" s="19">
        <v>15</v>
      </c>
      <c r="AP3" s="19">
        <v>16</v>
      </c>
      <c r="AQ3" s="19">
        <v>17</v>
      </c>
      <c r="AR3" s="19">
        <v>18</v>
      </c>
      <c r="AS3" s="19">
        <v>19</v>
      </c>
      <c r="AT3" s="19">
        <v>20</v>
      </c>
      <c r="AU3" s="17"/>
      <c r="AV3" s="18" t="s">
        <v>27</v>
      </c>
      <c r="AW3" s="18" t="s">
        <v>26</v>
      </c>
      <c r="AX3" s="18" t="s">
        <v>25</v>
      </c>
      <c r="AY3" s="18" t="s">
        <v>24</v>
      </c>
      <c r="AZ3" s="18" t="s">
        <v>23</v>
      </c>
      <c r="BA3" s="18" t="s">
        <v>22</v>
      </c>
      <c r="BB3" s="18" t="s">
        <v>21</v>
      </c>
      <c r="BC3" s="18" t="s">
        <v>20</v>
      </c>
      <c r="BD3" s="18" t="s">
        <v>19</v>
      </c>
      <c r="BE3" s="18" t="s">
        <v>18</v>
      </c>
      <c r="BF3" s="18" t="s">
        <v>17</v>
      </c>
      <c r="BG3" s="18" t="s">
        <v>16</v>
      </c>
      <c r="BH3" s="18" t="s">
        <v>15</v>
      </c>
      <c r="BI3" s="18" t="s">
        <v>14</v>
      </c>
      <c r="BJ3" s="18" t="s">
        <v>13</v>
      </c>
      <c r="BK3" s="18" t="s">
        <v>12</v>
      </c>
      <c r="BL3" s="18" t="s">
        <v>11</v>
      </c>
      <c r="BM3" s="18" t="s">
        <v>10</v>
      </c>
      <c r="BN3" s="18" t="s">
        <v>9</v>
      </c>
      <c r="BO3" s="18" t="s">
        <v>8</v>
      </c>
      <c r="BP3" s="17"/>
    </row>
    <row r="4" spans="1:68" ht="13.5" thickBot="1">
      <c r="B4" s="11">
        <v>0</v>
      </c>
      <c r="C4" s="11">
        <v>1</v>
      </c>
      <c r="D4" s="1">
        <f ca="1">IF(B4="","",INDIRECT(ADDRESS(4,MATCH(B40,A35:AT35,0)-21)))</f>
        <v>1</v>
      </c>
      <c r="F4" s="1">
        <f>IF(B4="","",(1-(1-EXP(-1*B4*AV4))^1))</f>
        <v>1</v>
      </c>
      <c r="G4" s="1">
        <f>IF(B4="","",(1-(1-EXP(-1*B4*AW4))^2))</f>
        <v>1</v>
      </c>
      <c r="H4" s="1">
        <f>IF(B4="","",(1-(1-EXP(-1*B4*AX4))^3))</f>
        <v>1</v>
      </c>
      <c r="I4" s="1">
        <f>IF(B4="","",(1-(1-EXP(-1*B4*AY4))^4))</f>
        <v>1</v>
      </c>
      <c r="J4" s="1">
        <f>IF(B4="","",(1-(1-EXP(-1*B4*AZ4))^5))</f>
        <v>1</v>
      </c>
      <c r="K4" s="1">
        <f>IF(B4="","",(1-(1-EXP(-1*B4*BA4))^6))</f>
        <v>1</v>
      </c>
      <c r="L4" s="1">
        <f>IF(B4="","",(1-(1-EXP(-1*B4*BB4))^7))</f>
        <v>1</v>
      </c>
      <c r="M4" s="1">
        <f>IF(B4="","",(1-(1-EXP(-1*B4*BC4))^8))</f>
        <v>1</v>
      </c>
      <c r="N4" s="1">
        <f>IF(B4="","",(1-(1-EXP(-1*B4*BD4))^9))</f>
        <v>1</v>
      </c>
      <c r="O4" s="1">
        <f>IF(B4="","",(1-(1-EXP(-1*B4*BE4))^10))</f>
        <v>1</v>
      </c>
      <c r="P4" s="1">
        <f>IF(B4="","",(1-(1-EXP(-1*B4*BF4))^11))</f>
        <v>1</v>
      </c>
      <c r="Q4" s="1">
        <f>IF(B4="","",(1-(1-EXP(-1*B4*BG4))^12))</f>
        <v>1</v>
      </c>
      <c r="R4" s="1">
        <f>IF(B4="","",(1-(1-EXP(-1*B4*BH4))^13))</f>
        <v>1</v>
      </c>
      <c r="S4" s="1">
        <f>IF(B4="","",(1-(1-EXP(-1*B4*BI4))^14))</f>
        <v>1</v>
      </c>
      <c r="T4" s="1">
        <f>IF(B4="","",(1-(1-EXP(-1*B4*BJ4))^15))</f>
        <v>1</v>
      </c>
      <c r="U4" s="1">
        <f>IF(B4="","",(1-(1-EXP(-1*B4*BK4))^16))</f>
        <v>1</v>
      </c>
      <c r="V4" s="1">
        <f>IF(B4="","",(1-(1-EXP(-1*B4*BL4))^17))</f>
        <v>1</v>
      </c>
      <c r="W4" s="1">
        <f>IF(B4="","",(1-(1-EXP(-1*B4*BM4))^18))</f>
        <v>1</v>
      </c>
      <c r="X4" s="1">
        <f>IF(B4="","",(1-(1-EXP(-1*B4*BN4))^19))</f>
        <v>1</v>
      </c>
      <c r="Y4" s="1">
        <f>IF(B4="","",(1-(1-EXP(-1*B4*BO4))^20))</f>
        <v>1</v>
      </c>
      <c r="AA4" s="1">
        <f>IF(B4="","",(LN(F4)-LN(C4))^2)</f>
        <v>0</v>
      </c>
      <c r="AB4" s="1">
        <f>IF(B4="","",(LN(G4)-LN(C4))^2)</f>
        <v>0</v>
      </c>
      <c r="AC4" s="1">
        <f>IF(B4="","",(LN(H4)-LN(C4))^2)</f>
        <v>0</v>
      </c>
      <c r="AD4" s="1">
        <f>IF(B4="","",(LN(I4)-LN(C4))^2)</f>
        <v>0</v>
      </c>
      <c r="AE4" s="1">
        <f>IF(B4="","",(LN(J4)-LN(C4))^2)</f>
        <v>0</v>
      </c>
      <c r="AF4" s="1">
        <f>IF(B4="","",(LN(K4)-LN(C4))^2)</f>
        <v>0</v>
      </c>
      <c r="AG4" s="1">
        <f>IF(B4="","",(LN(L4)-LN(C4))^2)</f>
        <v>0</v>
      </c>
      <c r="AH4" s="1">
        <f>IF(B4="","",(LN(M4)-LN(C4))^2)</f>
        <v>0</v>
      </c>
      <c r="AI4" s="1">
        <f>IF(B4="","",(LN(N4)-LN(C4))^2)</f>
        <v>0</v>
      </c>
      <c r="AJ4" s="1">
        <f>IF(B4="","",(LN(O4)-LN(C4))^2)</f>
        <v>0</v>
      </c>
      <c r="AK4" s="1">
        <f>IF(B4="","",(LN(P4)-LN(C4))^2)</f>
        <v>0</v>
      </c>
      <c r="AL4" s="1">
        <f>IF(B4="","",(LN(Q4)-LN(C4))^2)</f>
        <v>0</v>
      </c>
      <c r="AM4" s="1">
        <f>IF(B4="","",(LN(R4)-LN(C4))^2)</f>
        <v>0</v>
      </c>
      <c r="AN4" s="1">
        <f>IF(B4="","",(LN(S4)-LN(C4))^2)</f>
        <v>0</v>
      </c>
      <c r="AO4" s="1">
        <f>IF(B4="","",(LN(T4)-LN(C4))^2)</f>
        <v>0</v>
      </c>
      <c r="AP4" s="1">
        <f>IF(B4="","",(LN(U4)-LN(C4))^2)</f>
        <v>0</v>
      </c>
      <c r="AQ4" s="1">
        <f>IF(B4="","",(LN(V4)-LN(C4))^2)</f>
        <v>0</v>
      </c>
      <c r="AR4" s="1">
        <f>IF(B4="","",(LN(W4)-LN(C4))^2)</f>
        <v>0</v>
      </c>
      <c r="AS4" s="1">
        <f>IF(B4="","",(LN(X4)-LN(C4))^2)</f>
        <v>0</v>
      </c>
      <c r="AT4" s="1">
        <f>IF(B4="","",(LN(Y4)-LN(C4))^2)</f>
        <v>0</v>
      </c>
      <c r="AV4" s="3">
        <v>0.29111856849921058</v>
      </c>
      <c r="AW4" s="3">
        <v>0.32610156436406262</v>
      </c>
      <c r="AX4" s="3">
        <v>0.34624254462694293</v>
      </c>
      <c r="AY4" s="3">
        <v>0.36034934620891801</v>
      </c>
      <c r="AZ4" s="3">
        <v>0.37116816001658415</v>
      </c>
      <c r="BA4" s="3">
        <v>0.37991794503525622</v>
      </c>
      <c r="BB4" s="3">
        <v>0.38724700813179885</v>
      </c>
      <c r="BC4" s="3">
        <v>0.39354126041354387</v>
      </c>
      <c r="BD4" s="3">
        <v>0.39904896136858758</v>
      </c>
      <c r="BE4" s="3">
        <v>0.40393916434959154</v>
      </c>
      <c r="BF4" s="3">
        <v>0.40833212750247039</v>
      </c>
      <c r="BG4" s="3">
        <v>0.41231640340448678</v>
      </c>
      <c r="BH4" s="3">
        <v>0.41595905173529707</v>
      </c>
      <c r="BI4" s="3">
        <v>0.41931205353928575</v>
      </c>
      <c r="BJ4" s="15">
        <v>0.42241649624525174</v>
      </c>
      <c r="BK4" s="14">
        <v>0.42530540774648395</v>
      </c>
      <c r="BL4" s="13">
        <v>0.42800572219956962</v>
      </c>
      <c r="BM4" s="13">
        <v>0.4305396870465078</v>
      </c>
      <c r="BN4" s="13">
        <v>0.43292587342455807</v>
      </c>
      <c r="BO4" s="12">
        <v>0.43517996293792272</v>
      </c>
    </row>
    <row r="5" spans="1:68">
      <c r="B5" s="11">
        <v>5</v>
      </c>
      <c r="C5" s="11">
        <v>0.6</v>
      </c>
      <c r="D5" s="1">
        <f ca="1">IF(B5="","",INDIRECT(ADDRESS(5,MATCH(B40,A35:AT35,0)-21)))</f>
        <v>0.44269953229889958</v>
      </c>
      <c r="F5" s="1">
        <f>IF(B5="","",(1-(1-EXP(-1*B5*AV5))^1))</f>
        <v>0.23326203525443812</v>
      </c>
      <c r="G5" s="1">
        <f>IF(B5="","",(1-(1-EXP(-1*B5*AW5))^2))</f>
        <v>0.35331077526823995</v>
      </c>
      <c r="H5" s="1">
        <f>IF(B5="","",(1-(1-EXP(-1*B5*AX5))^3))</f>
        <v>0.44269953229889958</v>
      </c>
      <c r="I5" s="1">
        <f>IF(B5="","",(1-(1-EXP(-1*B5*AY5))^4))</f>
        <v>0.51390153529816907</v>
      </c>
      <c r="J5" s="1">
        <f>IF(B5="","",(1-(1-EXP(-1*B5*AZ5))^5))</f>
        <v>0.57255028490264936</v>
      </c>
      <c r="K5" s="1">
        <f>IF(B5="","",(1-(1-EXP(-1*B5*BA5))^6))</f>
        <v>0.62186437548392803</v>
      </c>
      <c r="L5" s="1">
        <f>IF(B5="","",(1-(1-EXP(-1*B5*BB5))^7))</f>
        <v>0.66392010532893897</v>
      </c>
      <c r="M5" s="1">
        <f>IF(B5="","",(1-(1-EXP(-1*B5*BC5))^8))</f>
        <v>0.70016107162558416</v>
      </c>
      <c r="N5" s="1">
        <f>IF(B5="","",(1-(1-EXP(-1*B5*BD5))^9))</f>
        <v>0.73164324887614396</v>
      </c>
      <c r="O5" s="1">
        <f>IF(B5="","",(1-(1-EXP(-1*B5*BE5))^10))</f>
        <v>0.75916789354645464</v>
      </c>
      <c r="P5" s="1">
        <f>IF(B5="","",(1-(1-EXP(-1*B5*BF5))^11))</f>
        <v>0.78335996228205584</v>
      </c>
      <c r="Q5" s="1">
        <f>IF(B5="","",(1-(1-EXP(-1*B5*BG5))^12))</f>
        <v>0.80471747068919142</v>
      </c>
      <c r="R5" s="1">
        <f>IF(B5="","",(1-(1-EXP(-1*B5*BH5))^13))</f>
        <v>0.82364412948954258</v>
      </c>
      <c r="S5" s="1">
        <f>IF(B5="","",(1-(1-EXP(-1*B5*BI5))^14))</f>
        <v>0.84047179185738152</v>
      </c>
      <c r="T5" s="1">
        <f>IF(B5="","",(1-(1-EXP(-1*B5*BJ5))^15))</f>
        <v>0.85547642045947636</v>
      </c>
      <c r="U5" s="1">
        <f>IF(B5="","",(1-(1-EXP(-1*B5*BK5))^16))</f>
        <v>0.86888973936620895</v>
      </c>
      <c r="V5" s="1">
        <f>IF(B5="","",(1-(1-EXP(-1*B5*BL5))^17))</f>
        <v>0.88090794946972339</v>
      </c>
      <c r="W5" s="1">
        <f>IF(B5="","",(1-(1-EXP(-1*B5*BM5))^18))</f>
        <v>0.89169836087043586</v>
      </c>
      <c r="X5" s="1">
        <f>IF(B5="","",(1-(1-EXP(-1*B5*BN5))^19))</f>
        <v>0.90140455121771657</v>
      </c>
      <c r="Y5" s="1">
        <f>IF(B5="","",(1-(1-EXP(-1*B5*BO5))^20))</f>
        <v>0.91015037439694091</v>
      </c>
      <c r="AA5" s="1">
        <f>IF(B5="","",(LN(F5)-LN(C5))^2)</f>
        <v>0.89258509758693672</v>
      </c>
      <c r="AB5" s="1">
        <f>IF(B5="","",(LN(G5)-LN(C5))^2)</f>
        <v>0.28045667359703991</v>
      </c>
      <c r="AC5" s="1">
        <f>IF(B5="","",(LN(H5)-LN(C5))^2)</f>
        <v>9.243933161967631E-2</v>
      </c>
      <c r="AD5" s="1">
        <f>IF(B5="","",(LN(I5)-LN(C5))^2)</f>
        <v>2.3993382250099574E-2</v>
      </c>
      <c r="AE5" s="1">
        <f>IF(B5="","",(LN(J5)-LN(C5))^2)</f>
        <v>2.1929636471723947E-3</v>
      </c>
      <c r="AF5" s="1">
        <f>IF(B5="","",(LN(K5)-LN(C5))^2)</f>
        <v>1.2810936000182808E-3</v>
      </c>
      <c r="AG5" s="1">
        <f>IF(B5="","",(LN(L5)-LN(C5))^2)</f>
        <v>1.0247950971649088E-2</v>
      </c>
      <c r="AH5" s="1">
        <f>IF(B5="","",(LN(M5)-LN(C5))^2)</f>
        <v>2.3833417724340958E-2</v>
      </c>
      <c r="AI5" s="1">
        <f>IF(B5="","",(LN(N5)-LN(C5))^2)</f>
        <v>3.9348028549713643E-2</v>
      </c>
      <c r="AJ5" s="1">
        <f>IF(B5="","",(LN(O5)-LN(C5))^2)</f>
        <v>5.5362937653635008E-2</v>
      </c>
      <c r="AK5" s="1">
        <f>IF(B5="","",(LN(P5)-LN(C5))^2)</f>
        <v>7.1108972680313132E-2</v>
      </c>
      <c r="AL5" s="1">
        <f>IF(B5="","",(LN(Q5)-LN(C5))^2)</f>
        <v>8.6178408597443121E-2</v>
      </c>
      <c r="AM5" s="1">
        <f>IF(B5="","",(LN(R5)-LN(C5))^2)</f>
        <v>0.10036787894060616</v>
      </c>
      <c r="AN5" s="1">
        <f>IF(B5="","",(LN(S5)-LN(C5))^2)</f>
        <v>0.1135917391509179</v>
      </c>
      <c r="AO5" s="1">
        <f>IF(B5="","",(LN(T5)-LN(C5))^2)</f>
        <v>0.12583257507417989</v>
      </c>
      <c r="AP5" s="1">
        <f>IF(B5="","",(LN(U5)-LN(C5))^2)</f>
        <v>0.13711215117755782</v>
      </c>
      <c r="AQ5" s="1">
        <f>IF(B5="","",(LN(V5)-LN(C5))^2)</f>
        <v>0.14747403404987289</v>
      </c>
      <c r="AR5" s="1">
        <f>IF(B5="","",(LN(W5)-LN(C5))^2)</f>
        <v>0.15697306100164568</v>
      </c>
      <c r="AS5" s="1">
        <f>IF(B5="","",(LN(X5)-LN(C5))^2)</f>
        <v>0.16566894692331555</v>
      </c>
      <c r="AT5" s="1">
        <f>IF(B5="","",(LN(Y5)-LN(C5))^2)</f>
        <v>0.17362237009899137</v>
      </c>
      <c r="AV5" s="1">
        <f>IF(AV4="","",AV4)</f>
        <v>0.29111856849921058</v>
      </c>
      <c r="AW5" s="1">
        <f>IF(AW4="","",AW4)</f>
        <v>0.32610156436406262</v>
      </c>
      <c r="AX5" s="1">
        <f>IF(AX4="","",AX4)</f>
        <v>0.34624254462694293</v>
      </c>
      <c r="AY5" s="1">
        <f>IF(AY4="","",AY4)</f>
        <v>0.36034934620891801</v>
      </c>
      <c r="AZ5" s="1">
        <f>IF(AZ4="","",AZ4)</f>
        <v>0.37116816001658415</v>
      </c>
      <c r="BA5" s="1">
        <f>IF(BA4="","",BA4)</f>
        <v>0.37991794503525622</v>
      </c>
      <c r="BB5" s="1">
        <f>IF(BB4="","",BB4)</f>
        <v>0.38724700813179885</v>
      </c>
      <c r="BC5" s="1">
        <f>IF(BC4="","",BC4)</f>
        <v>0.39354126041354387</v>
      </c>
      <c r="BD5" s="1">
        <f>IF(BD4="","",BD4)</f>
        <v>0.39904896136858758</v>
      </c>
      <c r="BE5" s="1">
        <f>IF(BE4="","",BE4)</f>
        <v>0.40393916434959154</v>
      </c>
      <c r="BF5" s="1">
        <f>IF(BF4="","",BF4)</f>
        <v>0.40833212750247039</v>
      </c>
      <c r="BG5" s="1">
        <f>IF(BG4="","",BG4)</f>
        <v>0.41231640340448678</v>
      </c>
      <c r="BH5" s="1">
        <f>IF(BH4="","",BH4)</f>
        <v>0.41595905173529707</v>
      </c>
      <c r="BI5" s="1">
        <f>IF(BI4="","",BI4)</f>
        <v>0.41931205353928575</v>
      </c>
      <c r="BJ5" s="1">
        <f>IF(BJ4="","",BJ4)</f>
        <v>0.42241649624525174</v>
      </c>
      <c r="BK5" s="1">
        <f>IF(BK4="","",BK4)</f>
        <v>0.42530540774648395</v>
      </c>
      <c r="BL5" s="1">
        <f>IF(BL4="","",BL4)</f>
        <v>0.42800572219956962</v>
      </c>
      <c r="BM5" s="1">
        <f>IF(BM4="","",BM4)</f>
        <v>0.4305396870465078</v>
      </c>
      <c r="BN5" s="1">
        <f>IF(BN4="","",BN4)</f>
        <v>0.43292587342455807</v>
      </c>
      <c r="BO5" s="1">
        <f>IF(BO4="","",BO4)</f>
        <v>0.43517996293792272</v>
      </c>
    </row>
    <row r="6" spans="1:68">
      <c r="B6" s="11">
        <v>7.5</v>
      </c>
      <c r="C6" s="11">
        <v>0.15</v>
      </c>
      <c r="D6" s="1">
        <f ca="1">IF(B6="","",INDIRECT(ADDRESS(6,MATCH(B40,A35:AT35,0)-21)))</f>
        <v>0.20728898546336627</v>
      </c>
      <c r="F6" s="1">
        <f>IF(B6="","",(1-(1-EXP(-1*B6*AV6))^1))</f>
        <v>0.11265905160636791</v>
      </c>
      <c r="G6" s="1">
        <f>IF(B6="","",(1-(1-EXP(-1*B6*AW6))^2))</f>
        <v>0.16581022326967865</v>
      </c>
      <c r="H6" s="1">
        <f>IF(B6="","",(1-(1-EXP(-1*B6*AX6))^3))</f>
        <v>0.20728898546336627</v>
      </c>
      <c r="I6" s="1">
        <f>IF(B6="","",(1-(1-EXP(-1*B6*AY6))^4))</f>
        <v>0.24234524611574237</v>
      </c>
      <c r="J6" s="1">
        <f>IF(B6="","",(1-(1-EXP(-1*B6*AZ6))^5))</f>
        <v>0.27311757735459286</v>
      </c>
      <c r="K6" s="1">
        <f>IF(B6="","",(1-(1-EXP(-1*B6*BA6))^6))</f>
        <v>0.30074185423423816</v>
      </c>
      <c r="L6" s="1">
        <f>IF(B6="","",(1-(1-EXP(-1*B6*BB6))^7))</f>
        <v>0.32591191329749403</v>
      </c>
      <c r="M6" s="1">
        <f>IF(B6="","",(1-(1-EXP(-1*B6*BC6))^8))</f>
        <v>0.3490907039373623</v>
      </c>
      <c r="N6" s="1">
        <f>IF(B6="","",(1-(1-EXP(-1*B6*BD6))^9))</f>
        <v>0.37060663321344856</v>
      </c>
      <c r="O6" s="1">
        <f>IF(B6="","",(1-(1-EXP(-1*B6*BE6))^10))</f>
        <v>0.39070346834217751</v>
      </c>
      <c r="P6" s="1">
        <f>IF(B6="","",(1-(1-EXP(-1*B6*BF6))^11))</f>
        <v>0.40956854976942936</v>
      </c>
      <c r="Q6" s="1">
        <f>IF(B6="","",(1-(1-EXP(-1*B6*BG6))^12))</f>
        <v>0.42734989760328634</v>
      </c>
      <c r="R6" s="1">
        <f>IF(B6="","",(1-(1-EXP(-1*B6*BH6))^13))</f>
        <v>0.44416713352499904</v>
      </c>
      <c r="S6" s="1">
        <f>IF(B6="","",(1-(1-EXP(-1*B6*BI6))^14))</f>
        <v>0.46011874499717842</v>
      </c>
      <c r="T6" s="1">
        <f>IF(B6="","",(1-(1-EXP(-1*B6*BJ6))^15))</f>
        <v>0.47528711283172975</v>
      </c>
      <c r="U6" s="1">
        <f>IF(B6="","",(1-(1-EXP(-1*B6*BK6))^16))</f>
        <v>0.48974206955981281</v>
      </c>
      <c r="V6" s="1">
        <f>IF(B6="","",(1-(1-EXP(-1*B6*BL6))^17))</f>
        <v>0.50354350655909919</v>
      </c>
      <c r="W6" s="1">
        <f>IF(B6="","",(1-(1-EXP(-1*B6*BM6))^18))</f>
        <v>0.5167433010969793</v>
      </c>
      <c r="X6" s="1">
        <f>IF(B6="","",(1-(1-EXP(-1*B6*BN6))^19))</f>
        <v>0.52938681819758471</v>
      </c>
      <c r="Y6" s="1">
        <f>IF(B6="","",(1-(1-EXP(-1*B6*BO6))^20))</f>
        <v>0.54151396997748802</v>
      </c>
      <c r="AA6" s="1">
        <f>IF(B6="","",(LN(F6)-LN(C6))^2)</f>
        <v>8.1950100017992841E-2</v>
      </c>
      <c r="AB6" s="1">
        <f>IF(B6="","",(LN(G6)-LN(C6))^2)</f>
        <v>1.0041764907942377E-2</v>
      </c>
      <c r="AC6" s="1">
        <f>IF(B6="","",(LN(H6)-LN(C6))^2)</f>
        <v>0.10463839858740462</v>
      </c>
      <c r="AD6" s="1">
        <f>IF(B6="","",(LN(I6)-LN(C6))^2)</f>
        <v>0.23013900408952181</v>
      </c>
      <c r="AE6" s="1">
        <f>IF(B6="","",(LN(J6)-LN(C6))^2)</f>
        <v>0.35912105073090944</v>
      </c>
      <c r="AF6" s="1">
        <f>IF(B6="","",(LN(K6)-LN(C6))^2)</f>
        <v>0.48388297667512858</v>
      </c>
      <c r="AG6" s="1">
        <f>IF(B6="","",(LN(L6)-LN(C6))^2)</f>
        <v>0.60216334529081239</v>
      </c>
      <c r="AH6" s="1">
        <f>IF(B6="","",(LN(M6)-LN(C6))^2)</f>
        <v>0.71351216192045575</v>
      </c>
      <c r="AI6" s="1">
        <f>IF(B6="","",(LN(N6)-LN(C6))^2)</f>
        <v>0.8181309560118234</v>
      </c>
      <c r="AJ6" s="1">
        <f>IF(B6="","",(LN(O6)-LN(C6))^2)</f>
        <v>0.91644930036426642</v>
      </c>
      <c r="AK6" s="1">
        <f>IF(B6="","",(LN(P6)-LN(C6))^2)</f>
        <v>1.0089579596896314</v>
      </c>
      <c r="AL6" s="1">
        <f>IF(B6="","",(LN(Q6)-LN(C6))^2)</f>
        <v>1.0961416075454777</v>
      </c>
      <c r="AM6" s="1">
        <f>IF(B6="","",(LN(R6)-LN(C6))^2)</f>
        <v>1.1784527247991938</v>
      </c>
      <c r="AN6" s="1">
        <f>IF(B6="","",(LN(S6)-LN(C6))^2)</f>
        <v>1.2563031608703199</v>
      </c>
      <c r="AO6" s="1">
        <f>IF(B6="","",(LN(T6)-LN(C6))^2)</f>
        <v>1.3300634666009514</v>
      </c>
      <c r="AP6" s="1">
        <f>IF(B6="","",(LN(U6)-LN(C6))^2)</f>
        <v>1.4000653453874483</v>
      </c>
      <c r="AQ6" s="1">
        <f>IF(B6="","",(LN(V6)-LN(C6))^2)</f>
        <v>1.4666053415250073</v>
      </c>
      <c r="AR6" s="1">
        <f>IF(B6="","",(LN(W6)-LN(C6))^2)</f>
        <v>1.5299486756036755</v>
      </c>
      <c r="AS6" s="1">
        <f>IF(B6="","",(LN(X6)-LN(C6))^2)</f>
        <v>1.5903330968645961</v>
      </c>
      <c r="AT6" s="1">
        <f>IF(B6="","",(LN(Y6)-LN(C6))^2)</f>
        <v>1.6479718804849965</v>
      </c>
      <c r="AV6" s="1">
        <f>IF(AV4="","",AV4)</f>
        <v>0.29111856849921058</v>
      </c>
      <c r="AW6" s="1">
        <f>IF(AW4="","",AW4)</f>
        <v>0.32610156436406262</v>
      </c>
      <c r="AX6" s="1">
        <f>IF(AX4="","",AX4)</f>
        <v>0.34624254462694293</v>
      </c>
      <c r="AY6" s="1">
        <f>IF(AY4="","",AY4)</f>
        <v>0.36034934620891801</v>
      </c>
      <c r="AZ6" s="1">
        <f>IF(AZ4="","",AZ4)</f>
        <v>0.37116816001658415</v>
      </c>
      <c r="BA6" s="1">
        <f>IF(BA4="","",BA4)</f>
        <v>0.37991794503525622</v>
      </c>
      <c r="BB6" s="1">
        <f>IF(BB4="","",BB4)</f>
        <v>0.38724700813179885</v>
      </c>
      <c r="BC6" s="1">
        <f>IF(BC4="","",BC4)</f>
        <v>0.39354126041354387</v>
      </c>
      <c r="BD6" s="1">
        <f>IF(BD4="","",BD4)</f>
        <v>0.39904896136858758</v>
      </c>
      <c r="BE6" s="1">
        <f>IF(BE4="","",BE4)</f>
        <v>0.40393916434959154</v>
      </c>
      <c r="BF6" s="1">
        <f>IF(BF4="","",BF4)</f>
        <v>0.40833212750247039</v>
      </c>
      <c r="BG6" s="1">
        <f>IF(BG4="","",BG4)</f>
        <v>0.41231640340448678</v>
      </c>
      <c r="BH6" s="1">
        <f>IF(BH4="","",BH4)</f>
        <v>0.41595905173529707</v>
      </c>
      <c r="BI6" s="1">
        <f>IF(BI4="","",BI4)</f>
        <v>0.41931205353928575</v>
      </c>
      <c r="BJ6" s="1">
        <f>IF(BJ4="","",BJ4)</f>
        <v>0.42241649624525174</v>
      </c>
      <c r="BK6" s="1">
        <f>IF(BK4="","",BK4)</f>
        <v>0.42530540774648395</v>
      </c>
      <c r="BL6" s="1">
        <f>IF(BL4="","",BL4)</f>
        <v>0.42800572219956962</v>
      </c>
      <c r="BM6" s="1">
        <f>IF(BM4="","",BM4)</f>
        <v>0.4305396870465078</v>
      </c>
      <c r="BN6" s="1">
        <f>IF(BN4="","",BN4)</f>
        <v>0.43292587342455807</v>
      </c>
      <c r="BO6" s="1">
        <f>IF(BO4="","",BO4)</f>
        <v>0.43517996293792272</v>
      </c>
    </row>
    <row r="7" spans="1:68">
      <c r="B7" s="11">
        <v>9</v>
      </c>
      <c r="C7" s="11">
        <v>0.08</v>
      </c>
      <c r="D7" s="1">
        <f ca="1">IF(B7="","",INDIRECT(ADDRESS(7,MATCH(B40,A35:AT35,0)-21)))</f>
        <v>0.12717082584313355</v>
      </c>
      <c r="F7" s="1">
        <f>IF(B7="","",(1-(1-EXP(-1*B7*AV7))^1))</f>
        <v>7.2797976718581014E-2</v>
      </c>
      <c r="G7" s="1">
        <f>IF(B7="","",(1-(1-EXP(-1*B7*AW7))^2))</f>
        <v>0.10344721060238382</v>
      </c>
      <c r="H7" s="1">
        <f>IF(B7="","",(1-(1-EXP(-1*B7*AX7))^3))</f>
        <v>0.12717082584313355</v>
      </c>
      <c r="I7" s="1">
        <f>IF(B7="","",(1-(1-EXP(-1*B7*AY7))^4))</f>
        <v>0.14725433577096803</v>
      </c>
      <c r="J7" s="1">
        <f>IF(B7="","",(1-(1-EXP(-1*B7*AZ7))^5))</f>
        <v>0.16498545877185877</v>
      </c>
      <c r="K7" s="1">
        <f>IF(B7="","",(1-(1-EXP(-1*B7*BA7))^6))</f>
        <v>0.18102899773457892</v>
      </c>
      <c r="L7" s="1">
        <f>IF(B7="","",(1-(1-EXP(-1*B7*BB7))^7))</f>
        <v>0.19578168700361553</v>
      </c>
      <c r="M7" s="1">
        <f>IF(B7="","",(1-(1-EXP(-1*B7*BC7))^8))</f>
        <v>0.2095029768758262</v>
      </c>
      <c r="N7" s="1">
        <f>IF(B7="","",(1-(1-EXP(-1*B7*BD7))^9))</f>
        <v>0.22237366259235691</v>
      </c>
      <c r="O7" s="1">
        <f>IF(B7="","",(1-(1-EXP(-1*B7*BE7))^10))</f>
        <v>0.23452580432579662</v>
      </c>
      <c r="P7" s="1">
        <f>IF(B7="","",(1-(1-EXP(-1*B7*BF7))^11))</f>
        <v>0.24605941229508366</v>
      </c>
      <c r="Q7" s="1">
        <f>IF(B7="","",(1-(1-EXP(-1*B7*BG7))^12))</f>
        <v>0.25705244647848657</v>
      </c>
      <c r="R7" s="1">
        <f>IF(B7="","",(1-(1-EXP(-1*B7*BH7))^13))</f>
        <v>0.2675671312743243</v>
      </c>
      <c r="S7" s="1">
        <f>IF(B7="","",(1-(1-EXP(-1*B7*BI7))^14))</f>
        <v>0.27765410942265123</v>
      </c>
      <c r="T7" s="1">
        <f>IF(B7="","",(1-(1-EXP(-1*B7*BJ7))^15))</f>
        <v>0.28735529300566842</v>
      </c>
      <c r="U7" s="1">
        <f>IF(B7="","",(1-(1-EXP(-1*B7*BK7))^16))</f>
        <v>0.29670585893626555</v>
      </c>
      <c r="V7" s="1">
        <f>IF(B7="","",(1-(1-EXP(-1*B7*BL7))^17))</f>
        <v>0.30573570202690381</v>
      </c>
      <c r="W7" s="1">
        <f>IF(B7="","",(1-(1-EXP(-1*B7*BM7))^18))</f>
        <v>0.31447049558063567</v>
      </c>
      <c r="X7" s="1">
        <f>IF(B7="","",(1-(1-EXP(-1*B7*BN7))^19))</f>
        <v>0.32293252396612049</v>
      </c>
      <c r="Y7" s="1">
        <f>IF(B7="","",(1-(1-EXP(-1*B7*BO7))^20))</f>
        <v>0.33114123268039386</v>
      </c>
      <c r="AA7" s="1">
        <f>IF(B7="","",(LN(F7)-LN(C7))^2)</f>
        <v>8.8997473341319022E-3</v>
      </c>
      <c r="AB7" s="1">
        <f>IF(B7="","",(LN(G7)-LN(C7))^2)</f>
        <v>6.6066891200680794E-2</v>
      </c>
      <c r="AC7" s="1">
        <f>IF(B7="","",(LN(H7)-LN(C7))^2)</f>
        <v>0.21483654513391345</v>
      </c>
      <c r="AD7" s="1">
        <f>IF(B7="","",(LN(I7)-LN(C7))^2)</f>
        <v>0.3722642696397882</v>
      </c>
      <c r="AE7" s="1">
        <f>IF(B7="","",(LN(J7)-LN(C7))^2)</f>
        <v>0.52393089194407261</v>
      </c>
      <c r="AF7" s="1">
        <f>IF(B7="","",(LN(K7)-LN(C7))^2)</f>
        <v>0.66688552417943259</v>
      </c>
      <c r="AG7" s="1">
        <f>IF(B7="","",(LN(L7)-LN(C7))^2)</f>
        <v>0.80097767659938224</v>
      </c>
      <c r="AH7" s="1">
        <f>IF(B7="","",(LN(M7)-LN(C7))^2)</f>
        <v>0.92681307413924485</v>
      </c>
      <c r="AI7" s="1">
        <f>IF(B7="","",(LN(N7)-LN(C7))^2)</f>
        <v>1.0451637346152729</v>
      </c>
      <c r="AJ7" s="1">
        <f>IF(B7="","",(LN(O7)-LN(C7))^2)</f>
        <v>1.1567841124007681</v>
      </c>
      <c r="AK7" s="1">
        <f>IF(B7="","",(LN(P7)-LN(C7))^2)</f>
        <v>1.2623564803554306</v>
      </c>
      <c r="AL7" s="1">
        <f>IF(B7="","",(LN(Q7)-LN(C7))^2)</f>
        <v>1.3624807363023068</v>
      </c>
      <c r="AM7" s="1">
        <f>IF(B7="","",(LN(R7)-LN(C7))^2)</f>
        <v>1.4576791919630512</v>
      </c>
      <c r="AN7" s="1">
        <f>IF(B7="","",(LN(S7)-LN(C7))^2)</f>
        <v>1.5484056623074045</v>
      </c>
      <c r="AO7" s="1">
        <f>IF(B7="","",(LN(T7)-LN(C7))^2)</f>
        <v>1.6350552004982997</v>
      </c>
      <c r="AP7" s="1">
        <f>IF(B7="","",(LN(U7)-LN(C7))^2)</f>
        <v>1.7179728660227407</v>
      </c>
      <c r="AQ7" s="1">
        <f>IF(B7="","",(LN(V7)-LN(C7))^2)</f>
        <v>1.7974614076717665</v>
      </c>
      <c r="AR7" s="1">
        <f>IF(B7="","",(LN(W7)-LN(C7))^2)</f>
        <v>1.873787619280961</v>
      </c>
      <c r="AS7" s="1">
        <f>IF(B7="","",(LN(X7)-LN(C7))^2)</f>
        <v>1.947187941332813</v>
      </c>
      <c r="AT7" s="1">
        <f>IF(B7="","",(LN(Y7)-LN(C7))^2)</f>
        <v>2.0178723387475892</v>
      </c>
      <c r="AV7" s="1">
        <f>IF(AV4="","",AV4)</f>
        <v>0.29111856849921058</v>
      </c>
      <c r="AW7" s="1">
        <f>IF(AW4="","",AW4)</f>
        <v>0.32610156436406262</v>
      </c>
      <c r="AX7" s="1">
        <f>IF(AX4="","",AX4)</f>
        <v>0.34624254462694293</v>
      </c>
      <c r="AY7" s="1">
        <f>IF(AY4="","",AY4)</f>
        <v>0.36034934620891801</v>
      </c>
      <c r="AZ7" s="1">
        <f>IF(AZ4="","",AZ4)</f>
        <v>0.37116816001658415</v>
      </c>
      <c r="BA7" s="1">
        <f>IF(BA4="","",BA4)</f>
        <v>0.37991794503525622</v>
      </c>
      <c r="BB7" s="1">
        <f>IF(BB4="","",BB4)</f>
        <v>0.38724700813179885</v>
      </c>
      <c r="BC7" s="1">
        <f>IF(BC4="","",BC4)</f>
        <v>0.39354126041354387</v>
      </c>
      <c r="BD7" s="1">
        <f>IF(BD4="","",BD4)</f>
        <v>0.39904896136858758</v>
      </c>
      <c r="BE7" s="1">
        <f>IF(BE4="","",BE4)</f>
        <v>0.40393916434959154</v>
      </c>
      <c r="BF7" s="1">
        <f>IF(BF4="","",BF4)</f>
        <v>0.40833212750247039</v>
      </c>
      <c r="BG7" s="1">
        <f>IF(BG4="","",BG4)</f>
        <v>0.41231640340448678</v>
      </c>
      <c r="BH7" s="1">
        <f>IF(BH4="","",BH4)</f>
        <v>0.41595905173529707</v>
      </c>
      <c r="BI7" s="1">
        <f>IF(BI4="","",BI4)</f>
        <v>0.41931205353928575</v>
      </c>
      <c r="BJ7" s="1">
        <f>IF(BJ4="","",BJ4)</f>
        <v>0.42241649624525174</v>
      </c>
      <c r="BK7" s="1">
        <f>IF(BK4="","",BK4)</f>
        <v>0.42530540774648395</v>
      </c>
      <c r="BL7" s="1">
        <f>IF(BL4="","",BL4)</f>
        <v>0.42800572219956962</v>
      </c>
      <c r="BM7" s="1">
        <f>IF(BM4="","",BM4)</f>
        <v>0.4305396870465078</v>
      </c>
      <c r="BN7" s="1">
        <f>IF(BN4="","",BN4)</f>
        <v>0.43292587342455807</v>
      </c>
      <c r="BO7" s="1">
        <f>IF(BO4="","",BO4)</f>
        <v>0.43517996293792272</v>
      </c>
    </row>
    <row r="8" spans="1:68">
      <c r="B8" s="11">
        <v>15</v>
      </c>
      <c r="C8" s="11">
        <v>2.5000000000000001E-2</v>
      </c>
      <c r="D8" s="1">
        <f ca="1">IF(B8="","",INDIRECT(ADDRESS(8,MATCH(B40,A35:AT35,0)-21)))</f>
        <v>1.6563019834742621E-2</v>
      </c>
      <c r="F8" s="1">
        <f>IF(B8="","",(1-(1-EXP(-1*B8*AV8))^1))</f>
        <v>1.2692061908846308E-2</v>
      </c>
      <c r="G8" s="1">
        <f>IF(B8="","",(1-(1-EXP(-1*B8*AW8))^2))</f>
        <v>1.4963545455206062E-2</v>
      </c>
      <c r="H8" s="1">
        <f>IF(B8="","",(1-(1-EXP(-1*B8*AX8))^3))</f>
        <v>1.6563019834742621E-2</v>
      </c>
      <c r="I8" s="1">
        <f>IF(B8="","",(1-(1-EXP(-1*B8*AY8))^4))</f>
        <v>1.7851141796358161E-2</v>
      </c>
      <c r="J8" s="1">
        <f>IF(B8="","",(1-(1-EXP(-1*B8*AZ8))^5))</f>
        <v>1.8954302371331666E-2</v>
      </c>
      <c r="K8" s="1">
        <f>IF(B8="","",(1-(1-EXP(-1*B8*BA8))^6))</f>
        <v>1.9932921641359069E-2</v>
      </c>
      <c r="L8" s="1">
        <f>IF(B8="","",(1-(1-EXP(-1*B8*BB8))^7))</f>
        <v>2.0820975069108627E-2</v>
      </c>
      <c r="M8" s="1">
        <f>IF(B8="","",(1-(1-EXP(-1*B8*BC8))^8))</f>
        <v>2.1639628155321833E-2</v>
      </c>
      <c r="N8" s="1">
        <f>IF(B8="","",(1-(1-EXP(-1*B8*BD8))^9))</f>
        <v>2.2403034786076415E-2</v>
      </c>
      <c r="O8" s="1">
        <f>IF(B8="","",(1-(1-EXP(-1*B8*BE8))^10))</f>
        <v>2.3121173100687731E-2</v>
      </c>
      <c r="P8" s="1">
        <f>IF(B8="","",(1-(1-EXP(-1*B8*BF8))^11))</f>
        <v>2.3801366235885357E-2</v>
      </c>
      <c r="Q8" s="1">
        <f>IF(B8="","",(1-(1-EXP(-1*B8*BG8))^12))</f>
        <v>2.4449165894488978E-2</v>
      </c>
      <c r="R8" s="1">
        <f>IF(B8="","",(1-(1-EXP(-1*B8*BH8))^13))</f>
        <v>2.5068894199546055E-2</v>
      </c>
      <c r="S8" s="1">
        <f>IF(B8="","",(1-(1-EXP(-1*B8*BI8))^14))</f>
        <v>2.5663989854161962E-2</v>
      </c>
      <c r="T8" s="1">
        <f>IF(B8="","",(1-(1-EXP(-1*B8*BJ8))^15))</f>
        <v>2.6237241230613328E-2</v>
      </c>
      <c r="U8" s="1">
        <f>IF(B8="","",(1-(1-EXP(-1*B8*BK8))^16))</f>
        <v>2.6790944731247324E-2</v>
      </c>
      <c r="V8" s="1">
        <f>IF(B8="","",(1-(1-EXP(-1*B8*BL8))^17))</f>
        <v>2.7327018875383469E-2</v>
      </c>
      <c r="W8" s="1">
        <f>IF(B8="","",(1-(1-EXP(-1*B8*BM8))^18))</f>
        <v>2.7847084744155648E-2</v>
      </c>
      <c r="X8" s="1">
        <f>IF(B8="","",(1-(1-EXP(-1*B8*BN8))^19))</f>
        <v>2.8352531414334359E-2</v>
      </c>
      <c r="Y8" s="1">
        <f>IF(B8="","",(1-(1-EXP(-1*B8*BO8))^20))</f>
        <v>2.8844549971122846E-2</v>
      </c>
      <c r="AA8" s="1">
        <f>IF(B8="","",(LN(F8)-LN(C8))^2)</f>
        <v>0.45954715368162619</v>
      </c>
      <c r="AB8" s="1">
        <f>IF(B8="","",(LN(G8)-LN(C8))^2)</f>
        <v>0.26343468275638993</v>
      </c>
      <c r="AC8" s="1">
        <f>IF(B8="","",(LN(H8)-LN(C8))^2)</f>
        <v>0.16949963635123128</v>
      </c>
      <c r="AD8" s="1">
        <f>IF(B8="","",(LN(I8)-LN(C8))^2)</f>
        <v>0.11343986631765246</v>
      </c>
      <c r="AE8" s="1">
        <f>IF(B8="","",(LN(J8)-LN(C8))^2)</f>
        <v>7.6643088160272696E-2</v>
      </c>
      <c r="AF8" s="1">
        <f>IF(B8="","",(LN(K8)-LN(C8))^2)</f>
        <v>5.1303657134798973E-2</v>
      </c>
      <c r="AG8" s="1">
        <f>IF(B8="","",(LN(L8)-LN(C8))^2)</f>
        <v>3.3457871429417946E-2</v>
      </c>
      <c r="AH8" s="1">
        <f>IF(B8="","",(LN(M8)-LN(C8))^2)</f>
        <v>2.0836793811650912E-2</v>
      </c>
      <c r="AI8" s="1">
        <f>IF(B8="","",(LN(N8)-LN(C8))^2)</f>
        <v>1.2029569394224254E-2</v>
      </c>
      <c r="AJ8" s="1">
        <f>IF(B8="","",(LN(O8)-LN(C8))^2)</f>
        <v>6.103834801377825E-3</v>
      </c>
      <c r="AK8" s="1">
        <f>IF(B8="","",(LN(P8)-LN(C8))^2)</f>
        <v>2.4140360617082119E-3</v>
      </c>
      <c r="AL8" s="1">
        <f>IF(B8="","",(LN(Q8)-LN(C8))^2)</f>
        <v>4.9638611372849453E-4</v>
      </c>
      <c r="AM8" s="1">
        <f>IF(B8="","",(LN(R8)-LN(C8))^2)</f>
        <v>7.5733818935606092E-6</v>
      </c>
      <c r="AN8" s="1">
        <f>IF(B8="","",(LN(S8)-LN(C8))^2)</f>
        <v>6.8712197097434851E-4</v>
      </c>
      <c r="AO8" s="1">
        <f>IF(B8="","",(LN(T8)-LN(C8))^2)</f>
        <v>2.3332761891694731E-3</v>
      </c>
      <c r="AP8" s="1">
        <f>IF(B8="","",(LN(U8)-LN(C8))^2)</f>
        <v>4.7869962799670504E-3</v>
      </c>
      <c r="AQ8" s="1">
        <f>IF(B8="","",(LN(V8)-LN(C8))^2)</f>
        <v>7.9210160707734664E-3</v>
      </c>
      <c r="AR8" s="1">
        <f>IF(B8="","",(LN(W8)-LN(C8))^2)</f>
        <v>1.1632152907169988E-2</v>
      </c>
      <c r="AS8" s="1">
        <f>IF(B8="","",(LN(X8)-LN(C8))^2)</f>
        <v>1.58358296357533E-2</v>
      </c>
      <c r="AT8" s="1">
        <f>IF(B8="","",(LN(Y8)-LN(C8))^2)</f>
        <v>2.0461940999584993E-2</v>
      </c>
      <c r="AV8" s="1">
        <f>IF(AV4="","",AV4)</f>
        <v>0.29111856849921058</v>
      </c>
      <c r="AW8" s="1">
        <f>IF(AW4="","",AW4)</f>
        <v>0.32610156436406262</v>
      </c>
      <c r="AX8" s="1">
        <f>IF(AX4="","",AX4)</f>
        <v>0.34624254462694293</v>
      </c>
      <c r="AY8" s="1">
        <f>IF(AY4="","",AY4)</f>
        <v>0.36034934620891801</v>
      </c>
      <c r="AZ8" s="1">
        <f>IF(AZ4="","",AZ4)</f>
        <v>0.37116816001658415</v>
      </c>
      <c r="BA8" s="1">
        <f>IF(BA4="","",BA4)</f>
        <v>0.37991794503525622</v>
      </c>
      <c r="BB8" s="1">
        <f>IF(BB4="","",BB4)</f>
        <v>0.38724700813179885</v>
      </c>
      <c r="BC8" s="1">
        <f>IF(BC4="","",BC4)</f>
        <v>0.39354126041354387</v>
      </c>
      <c r="BD8" s="1">
        <f>IF(BD4="","",BD4)</f>
        <v>0.39904896136858758</v>
      </c>
      <c r="BE8" s="1">
        <f>IF(BE4="","",BE4)</f>
        <v>0.40393916434959154</v>
      </c>
      <c r="BF8" s="1">
        <f>IF(BF4="","",BF4)</f>
        <v>0.40833212750247039</v>
      </c>
      <c r="BG8" s="1">
        <f>IF(BG4="","",BG4)</f>
        <v>0.41231640340448678</v>
      </c>
      <c r="BH8" s="1">
        <f>IF(BH4="","",BH4)</f>
        <v>0.41595905173529707</v>
      </c>
      <c r="BI8" s="1">
        <f>IF(BI4="","",BI4)</f>
        <v>0.41931205353928575</v>
      </c>
      <c r="BJ8" s="1">
        <f>IF(BJ4="","",BJ4)</f>
        <v>0.42241649624525174</v>
      </c>
      <c r="BK8" s="1">
        <f>IF(BK4="","",BK4)</f>
        <v>0.42530540774648395</v>
      </c>
      <c r="BL8" s="1">
        <f>IF(BL4="","",BL4)</f>
        <v>0.42800572219956962</v>
      </c>
      <c r="BM8" s="1">
        <f>IF(BM4="","",BM4)</f>
        <v>0.4305396870465078</v>
      </c>
      <c r="BN8" s="1">
        <f>IF(BN4="","",BN4)</f>
        <v>0.43292587342455807</v>
      </c>
      <c r="BO8" s="1">
        <f>IF(BO4="","",BO4)</f>
        <v>0.43517996293792272</v>
      </c>
    </row>
    <row r="9" spans="1:68">
      <c r="B9" s="11">
        <v>20</v>
      </c>
      <c r="C9" s="11">
        <v>7.0000000000000001E-3</v>
      </c>
      <c r="D9" s="1">
        <f ca="1">IF(B9="","",INDIRECT(ADDRESS(9,MATCH(B40,A35:AT35,0)-21)))</f>
        <v>2.9462508517359431E-3</v>
      </c>
      <c r="F9" s="1">
        <f>IF(B9="","",(1-(1-EXP(-1*B9*AV9))^1))</f>
        <v>2.96057619243284E-3</v>
      </c>
      <c r="G9" s="1">
        <f>IF(B9="","",(1-(1-EXP(-1*B9*AW9))^2))</f>
        <v>2.9391944947068094E-3</v>
      </c>
      <c r="H9" s="1">
        <f>IF(B9="","",(1-(1-EXP(-1*B9*AX9))^3))</f>
        <v>2.9462508517359431E-3</v>
      </c>
      <c r="I9" s="1">
        <f>IF(B9="","",(1-(1-EXP(-1*B9*AY9))^4))</f>
        <v>2.9622542984560907E-3</v>
      </c>
      <c r="J9" s="1">
        <f>IF(B9="","",(1-(1-EXP(-1*B9*AZ9))^5))</f>
        <v>2.9821237551794777E-3</v>
      </c>
      <c r="K9" s="1">
        <f>IF(B9="","",(1-(1-EXP(-1*B9*BA9))^6))</f>
        <v>3.0038737821879158E-3</v>
      </c>
      <c r="L9" s="1">
        <f>IF(B9="","",(1-(1-EXP(-1*B9*BB9))^7))</f>
        <v>3.0265597442841186E-3</v>
      </c>
      <c r="M9" s="1">
        <f>IF(B9="","",(1-(1-EXP(-1*B9*BC9))^8))</f>
        <v>3.0496771197787709E-3</v>
      </c>
      <c r="N9" s="1">
        <f>IF(B9="","",(1-(1-EXP(-1*B9*BD9))^9))</f>
        <v>3.0729351109644032E-3</v>
      </c>
      <c r="O9" s="1">
        <f>IF(B9="","",(1-(1-EXP(-1*B9*BE9))^10))</f>
        <v>3.0961581891261192E-3</v>
      </c>
      <c r="P9" s="1">
        <f>IF(B9="","",(1-(1-EXP(-1*B9*BF9))^11))</f>
        <v>3.1192367929195886E-3</v>
      </c>
      <c r="Q9" s="1">
        <f>IF(B9="","",(1-(1-EXP(-1*B9*BG9))^12))</f>
        <v>3.142101593434754E-3</v>
      </c>
      <c r="R9" s="1">
        <f>IF(B9="","",(1-(1-EXP(-1*B9*BH9))^13))</f>
        <v>3.1647088691667546E-3</v>
      </c>
      <c r="S9" s="1">
        <f>IF(B9="","",(1-(1-EXP(-1*B9*BI9))^14))</f>
        <v>3.187031451600264E-3</v>
      </c>
      <c r="T9" s="1">
        <f>IF(B9="","",(1-(1-EXP(-1*B9*BJ9))^15))</f>
        <v>3.2090534473117049E-3</v>
      </c>
      <c r="U9" s="1">
        <f>IF(B9="","",(1-(1-EXP(-1*B9*BK9))^16))</f>
        <v>3.230766473786173E-3</v>
      </c>
      <c r="V9" s="1">
        <f>IF(B9="","",(1-(1-EXP(-1*B9*BL9))^17))</f>
        <v>3.2521674894069319E-3</v>
      </c>
      <c r="W9" s="1">
        <f>IF(B9="","",(1-(1-EXP(-1*B9*BM9))^18))</f>
        <v>3.273256963439497E-3</v>
      </c>
      <c r="X9" s="1">
        <f>IF(B9="","",(1-(1-EXP(-1*B9*BN9))^19))</f>
        <v>3.2940385421564855E-3</v>
      </c>
      <c r="Y9" s="1">
        <f>IF(B9="","",(1-(1-EXP(-1*B9*BO9))^20))</f>
        <v>3.3145164364339896E-3</v>
      </c>
      <c r="AA9" s="1">
        <f>IF(B9="","",(LN(F9)-LN(C9))^2)</f>
        <v>0.74050540982728907</v>
      </c>
      <c r="AB9" s="1">
        <f>IF(B9="","",(LN(G9)-LN(C9))^2)</f>
        <v>0.75303273321253705</v>
      </c>
      <c r="AC9" s="1">
        <f>IF(B9="","",(LN(H9)-LN(C9))^2)</f>
        <v>0.74887680641477117</v>
      </c>
      <c r="AD9" s="1">
        <f>IF(B9="","",(LN(I9)-LN(C9))^2)</f>
        <v>0.73953048484683281</v>
      </c>
      <c r="AE9" s="1">
        <f>IF(B9="","",(LN(J9)-LN(C9))^2)</f>
        <v>0.7280772577435789</v>
      </c>
      <c r="AF9" s="1">
        <f>IF(B9="","",(LN(K9)-LN(C9))^2)</f>
        <v>0.71572857604500995</v>
      </c>
      <c r="AG9" s="1">
        <f>IF(B9="","",(LN(L9)-LN(C9))^2)</f>
        <v>0.70305470137349568</v>
      </c>
      <c r="AH9" s="1">
        <f>IF(B9="","",(LN(M9)-LN(C9))^2)</f>
        <v>0.69035231245786832</v>
      </c>
      <c r="AI9" s="1">
        <f>IF(B9="","",(LN(N9)-LN(C9))^2)</f>
        <v>0.67778498907324269</v>
      </c>
      <c r="AJ9" s="1">
        <f>IF(B9="","",(LN(O9)-LN(C9))^2)</f>
        <v>0.66544496257879426</v>
      </c>
      <c r="AK9" s="1">
        <f>IF(B9="","",(LN(P9)-LN(C9))^2)</f>
        <v>0.65338412396757406</v>
      </c>
      <c r="AL9" s="1">
        <f>IF(B9="","",(LN(Q9)-LN(C9))^2)</f>
        <v>0.64163027807343509</v>
      </c>
      <c r="AM9" s="1">
        <f>IF(B9="","",(LN(R9)-LN(C9))^2)</f>
        <v>0.63019636523910583</v>
      </c>
      <c r="AN9" s="1">
        <f>IF(B9="","",(LN(S9)-LN(C9))^2)</f>
        <v>0.61908609786642821</v>
      </c>
      <c r="AO9" s="1">
        <f>IF(B9="","",(LN(T9)-LN(C9))^2)</f>
        <v>0.60829724967335552</v>
      </c>
      <c r="AP9" s="1">
        <f>IF(B9="","",(LN(U9)-LN(C9))^2)</f>
        <v>0.59782392287391473</v>
      </c>
      <c r="AQ9" s="1">
        <f>IF(B9="","",(LN(V9)-LN(C9))^2)</f>
        <v>0.58765785962804962</v>
      </c>
      <c r="AR9" s="1">
        <f>IF(B9="","",(LN(W9)-LN(C9))^2)</f>
        <v>0.57778947829886895</v>
      </c>
      <c r="AS9" s="1">
        <f>IF(B9="","",(LN(X9)-LN(C9))^2)</f>
        <v>0.5682081332034582</v>
      </c>
      <c r="AT9" s="1">
        <f>IF(B9="","",(LN(Y9)-LN(C9))^2)</f>
        <v>0.55890337877698792</v>
      </c>
      <c r="AV9" s="1">
        <f>IF(AV4="","",AV4)</f>
        <v>0.29111856849921058</v>
      </c>
      <c r="AW9" s="1">
        <f>IF(AW4="","",AW4)</f>
        <v>0.32610156436406262</v>
      </c>
      <c r="AX9" s="1">
        <f>IF(AX4="","",AX4)</f>
        <v>0.34624254462694293</v>
      </c>
      <c r="AY9" s="1">
        <f>IF(AY4="","",AY4)</f>
        <v>0.36034934620891801</v>
      </c>
      <c r="AZ9" s="1">
        <f>IF(AZ4="","",AZ4)</f>
        <v>0.37116816001658415</v>
      </c>
      <c r="BA9" s="1">
        <f>IF(BA4="","",BA4)</f>
        <v>0.37991794503525622</v>
      </c>
      <c r="BB9" s="1">
        <f>IF(BB4="","",BB4)</f>
        <v>0.38724700813179885</v>
      </c>
      <c r="BC9" s="1">
        <f>IF(BC4="","",BC4)</f>
        <v>0.39354126041354387</v>
      </c>
      <c r="BD9" s="1">
        <f>IF(BD4="","",BD4)</f>
        <v>0.39904896136858758</v>
      </c>
      <c r="BE9" s="1">
        <f>IF(BE4="","",BE4)</f>
        <v>0.40393916434959154</v>
      </c>
      <c r="BF9" s="1">
        <f>IF(BF4="","",BF4)</f>
        <v>0.40833212750247039</v>
      </c>
      <c r="BG9" s="1">
        <f>IF(BG4="","",BG4)</f>
        <v>0.41231640340448678</v>
      </c>
      <c r="BH9" s="1">
        <f>IF(BH4="","",BH4)</f>
        <v>0.41595905173529707</v>
      </c>
      <c r="BI9" s="1">
        <f>IF(BI4="","",BI4)</f>
        <v>0.41931205353928575</v>
      </c>
      <c r="BJ9" s="1">
        <f>IF(BJ4="","",BJ4)</f>
        <v>0.42241649624525174</v>
      </c>
      <c r="BK9" s="1">
        <f>IF(BK4="","",BK4)</f>
        <v>0.42530540774648395</v>
      </c>
      <c r="BL9" s="1">
        <f>IF(BL4="","",BL4)</f>
        <v>0.42800572219956962</v>
      </c>
      <c r="BM9" s="1">
        <f>IF(BM4="","",BM4)</f>
        <v>0.4305396870465078</v>
      </c>
      <c r="BN9" s="1">
        <f>IF(BN4="","",BN4)</f>
        <v>0.43292587342455807</v>
      </c>
      <c r="BO9" s="1">
        <f>IF(BO4="","",BO4)</f>
        <v>0.43517996293792272</v>
      </c>
    </row>
    <row r="10" spans="1:68">
      <c r="B10" s="11">
        <v>30</v>
      </c>
      <c r="C10" s="11">
        <v>5.0000000000000002E-5</v>
      </c>
      <c r="D10" s="1">
        <f ca="1">IF(B10="","",INDIRECT(ADDRESS(10,MATCH(B40,A35:AT35,0)-21)))</f>
        <v>9.2463658431296558E-5</v>
      </c>
      <c r="F10" s="1">
        <f>IF(B10="","",(1-(1-EXP(-1*B10*AV10))^1))</f>
        <v>1.6108843549800245E-4</v>
      </c>
      <c r="G10" s="1">
        <f>IF(B10="","",(1-(1-EXP(-1*B10*AW10))^2))</f>
        <v>1.1279619512793992E-4</v>
      </c>
      <c r="H10" s="1">
        <f>IF(B10="","",(1-(1-EXP(-1*B10*AX10))^3))</f>
        <v>9.2463658431296558E-5</v>
      </c>
      <c r="I10" s="1">
        <f>IF(B10="","",(1-(1-EXP(-1*B10*AY10))^4))</f>
        <v>8.0744855615821898E-5</v>
      </c>
      <c r="J10" s="1">
        <f>IF(B10="","",(1-(1-EXP(-1*B10*AZ10))^5))</f>
        <v>7.2957310770171979E-5</v>
      </c>
      <c r="K10" s="1">
        <f>IF(B10="","",(1-(1-EXP(-1*B10*BA10))^6))</f>
        <v>6.7336579533727736E-5</v>
      </c>
      <c r="L10" s="1">
        <f>IF(B10="","",(1-(1-EXP(-1*B10*BB10))^7))</f>
        <v>6.3053491618947355E-5</v>
      </c>
      <c r="M10" s="1">
        <f>IF(B10="","",(1-(1-EXP(-1*B10*BC10))^8))</f>
        <v>5.9661575377734088E-5</v>
      </c>
      <c r="N10" s="1">
        <f>IF(B10="","",(1-(1-EXP(-1*B10*BD10))^9))</f>
        <v>5.6896908422920944E-5</v>
      </c>
      <c r="O10" s="1">
        <f>IF(B10="","",(1-(1-EXP(-1*B10*BE10))^10))</f>
        <v>5.4592480490223139E-5</v>
      </c>
      <c r="P10" s="1">
        <f>IF(B10="","",(1-(1-EXP(-1*B10*BF10))^11))</f>
        <v>5.2636936034411441E-5</v>
      </c>
      <c r="Q10" s="1">
        <f>IF(B10="","",(1-(1-EXP(-1*B10*BG10))^12))</f>
        <v>5.0952903827949925E-5</v>
      </c>
      <c r="R10" s="1">
        <f>IF(B10="","",(1-(1-EXP(-1*B10*BH10))^13))</f>
        <v>4.9484798616439285E-5</v>
      </c>
      <c r="S10" s="1">
        <f>IF(B10="","",(1-(1-EXP(-1*B10*BI10))^14))</f>
        <v>4.8191560208188378E-5</v>
      </c>
      <c r="T10" s="1">
        <f>IF(B10="","",(1-(1-EXP(-1*B10*BJ10))^15))</f>
        <v>4.7042145763565024E-5</v>
      </c>
      <c r="U10" s="1">
        <f>IF(B10="","",(1-(1-EXP(-1*B10*BK10))^16))</f>
        <v>4.6012609523971015E-5</v>
      </c>
      <c r="V10" s="1">
        <f>IF(B10="","",(1-(1-EXP(-1*B10*BL10))^17))</f>
        <v>4.5084162445641063E-5</v>
      </c>
      <c r="W10" s="1">
        <f>IF(B10="","",(1-(1-EXP(-1*B10*BM10))^18))</f>
        <v>4.4241834003200253E-5</v>
      </c>
      <c r="X10" s="1">
        <f>IF(B10="","",(1-(1-EXP(-1*B10*BN10))^19))</f>
        <v>4.3473551483930173E-5</v>
      </c>
      <c r="Y10" s="1">
        <f>IF(B10="","",(1-(1-EXP(-1*B10*BO10))^20))</f>
        <v>4.276943138936673E-5</v>
      </c>
      <c r="AA10" s="1">
        <f>IF(B10="","",(LN(F10)-LN(C10))^2)</f>
        <v>1.3687373691207756</v>
      </c>
      <c r="AB10" s="1">
        <f>IF(B10="","",(LN(G10)-LN(C10))^2)</f>
        <v>0.66187922589513426</v>
      </c>
      <c r="AC10" s="1">
        <f>IF(B10="","",(LN(H10)-LN(C10))^2)</f>
        <v>0.37797003946535107</v>
      </c>
      <c r="AD10" s="1">
        <f>IF(B10="","",(LN(I10)-LN(C10))^2)</f>
        <v>0.22970092829794519</v>
      </c>
      <c r="AE10" s="1">
        <f>IF(B10="","",(LN(J10)-LN(C10))^2)</f>
        <v>0.14277174146503763</v>
      </c>
      <c r="AF10" s="1">
        <f>IF(B10="","",(LN(K10)-LN(C10))^2)</f>
        <v>8.8613747379743729E-2</v>
      </c>
      <c r="AG10" s="1">
        <f>IF(B10="","",(LN(L10)-LN(C10))^2)</f>
        <v>5.3805642951290415E-2</v>
      </c>
      <c r="AH10" s="1">
        <f>IF(B10="","",(LN(M10)-LN(C10))^2)</f>
        <v>3.1210585555544994E-2</v>
      </c>
      <c r="AI10" s="1">
        <f>IF(B10="","",(LN(N10)-LN(C10))^2)</f>
        <v>1.66972917079268E-2</v>
      </c>
      <c r="AJ10" s="1">
        <f>IF(B10="","",(LN(O10)-LN(C10))^2)</f>
        <v>7.7216901181936005E-3</v>
      </c>
      <c r="AK10" s="1">
        <f>IF(B10="","",(LN(P10)-LN(C10))^2)</f>
        <v>2.641453617245599E-3</v>
      </c>
      <c r="AL10" s="1">
        <f>IF(B10="","",(LN(Q10)-LN(C10))^2)</f>
        <v>3.564070616937792E-4</v>
      </c>
      <c r="AM10" s="1">
        <f>IF(B10="","",(LN(R10)-LN(C10))^2)</f>
        <v>1.0727742666336621E-4</v>
      </c>
      <c r="AN10" s="1">
        <f>IF(B10="","",(LN(S10)-LN(C10))^2)</f>
        <v>1.357119223859962E-3</v>
      </c>
      <c r="AO10" s="1">
        <f>IF(B10="","",(LN(T10)-LN(C10))^2)</f>
        <v>3.7184490703906724E-3</v>
      </c>
      <c r="AP10" s="1">
        <f>IF(B10="","",(LN(U10)-LN(C10))^2)</f>
        <v>6.9068609471143808E-3</v>
      </c>
      <c r="AQ10" s="1">
        <f>IF(B10="","",(LN(V10)-LN(C10))^2)</f>
        <v>1.0710591140889725E-2</v>
      </c>
      <c r="AR10" s="1">
        <f>IF(B10="","",(LN(W10)-LN(C10))^2)</f>
        <v>1.4970059206493615E-2</v>
      </c>
      <c r="AS10" s="1">
        <f>IF(B10="","",(LN(X10)-LN(C10))^2)</f>
        <v>1.9563690782579753E-2</v>
      </c>
      <c r="AT10" s="1">
        <f>IF(B10="","",(LN(Y10)-LN(C10))^2)</f>
        <v>2.4398245653700589E-2</v>
      </c>
      <c r="AV10" s="1">
        <f>IF(AV4="","",AV4)</f>
        <v>0.29111856849921058</v>
      </c>
      <c r="AW10" s="1">
        <f>IF(AW4="","",AW4)</f>
        <v>0.32610156436406262</v>
      </c>
      <c r="AX10" s="1">
        <f>IF(AX4="","",AX4)</f>
        <v>0.34624254462694293</v>
      </c>
      <c r="AY10" s="1">
        <f>IF(AY4="","",AY4)</f>
        <v>0.36034934620891801</v>
      </c>
      <c r="AZ10" s="1">
        <f>IF(AZ4="","",AZ4)</f>
        <v>0.37116816001658415</v>
      </c>
      <c r="BA10" s="1">
        <f>IF(BA4="","",BA4)</f>
        <v>0.37991794503525622</v>
      </c>
      <c r="BB10" s="1">
        <f>IF(BB4="","",BB4)</f>
        <v>0.38724700813179885</v>
      </c>
      <c r="BC10" s="1">
        <f>IF(BC4="","",BC4)</f>
        <v>0.39354126041354387</v>
      </c>
      <c r="BD10" s="1">
        <f>IF(BD4="","",BD4)</f>
        <v>0.39904896136858758</v>
      </c>
      <c r="BE10" s="1">
        <f>IF(BE4="","",BE4)</f>
        <v>0.40393916434959154</v>
      </c>
      <c r="BF10" s="1">
        <f>IF(BF4="","",BF4)</f>
        <v>0.40833212750247039</v>
      </c>
      <c r="BG10" s="1">
        <f>IF(BG4="","",BG4)</f>
        <v>0.41231640340448678</v>
      </c>
      <c r="BH10" s="1">
        <f>IF(BH4="","",BH4)</f>
        <v>0.41595905173529707</v>
      </c>
      <c r="BI10" s="1">
        <f>IF(BI4="","",BI4)</f>
        <v>0.41931205353928575</v>
      </c>
      <c r="BJ10" s="1">
        <f>IF(BJ4="","",BJ4)</f>
        <v>0.42241649624525174</v>
      </c>
      <c r="BK10" s="1">
        <f>IF(BK4="","",BK4)</f>
        <v>0.42530540774648395</v>
      </c>
      <c r="BL10" s="1">
        <f>IF(BL4="","",BL4)</f>
        <v>0.42800572219956962</v>
      </c>
      <c r="BM10" s="1">
        <f>IF(BM4="","",BM4)</f>
        <v>0.4305396870465078</v>
      </c>
      <c r="BN10" s="1">
        <f>IF(BN4="","",BN4)</f>
        <v>0.43292587342455807</v>
      </c>
      <c r="BO10" s="1">
        <f>IF(BO4="","",BO4)</f>
        <v>0.43517996293792272</v>
      </c>
    </row>
    <row r="11" spans="1:68">
      <c r="B11" s="9"/>
      <c r="C11" s="8"/>
      <c r="D11" s="1" t="str">
        <f ca="1">IF(B11="","",INDIRECT(ADDRESS(11,MATCH(B40,A35:AT35,0)-21)))</f>
        <v/>
      </c>
      <c r="F11" s="1" t="str">
        <f>IF(B11="","",(1-(1-EXP(-1*B11*AV11))^1))</f>
        <v/>
      </c>
      <c r="G11" s="1" t="str">
        <f>IF(B11="","",(1-(1-EXP(-1*B11*AW11))^2))</f>
        <v/>
      </c>
      <c r="H11" s="1" t="str">
        <f>IF(B11="","",(1-(1-EXP(-1*B11*AX11))^3))</f>
        <v/>
      </c>
      <c r="I11" s="1" t="str">
        <f>IF(B11="","",(1-(1-EXP(-1*B11*AY11))^4))</f>
        <v/>
      </c>
      <c r="J11" s="1" t="str">
        <f>IF(B11="","",(1-(1-EXP(-1*B11*AZ11))^5))</f>
        <v/>
      </c>
      <c r="K11" s="1" t="str">
        <f>IF(B11="","",(1-(1-EXP(-1*B11*BA11))^6))</f>
        <v/>
      </c>
      <c r="L11" s="1" t="str">
        <f>IF(B11="","",(1-(1-EXP(-1*B11*BB11))^7))</f>
        <v/>
      </c>
      <c r="M11" s="1" t="str">
        <f>IF(B11="","",(1-(1-EXP(-1*B11*BC11))^8))</f>
        <v/>
      </c>
      <c r="N11" s="1" t="str">
        <f>IF(B11="","",(1-(1-EXP(-1*B11*BD11))^9))</f>
        <v/>
      </c>
      <c r="O11" s="1" t="str">
        <f>IF(B11="","",(1-(1-EXP(-1*B11*BE11))^10))</f>
        <v/>
      </c>
      <c r="P11" s="1" t="str">
        <f>IF(B11="","",(1-(1-EXP(-1*B11*BF11))^11))</f>
        <v/>
      </c>
      <c r="Q11" s="1" t="str">
        <f>IF(B11="","",(1-(1-EXP(-1*B11*BG11))^12))</f>
        <v/>
      </c>
      <c r="R11" s="1" t="str">
        <f>IF(B11="","",(1-(1-EXP(-1*B11*BH11))^13))</f>
        <v/>
      </c>
      <c r="S11" s="1" t="str">
        <f>IF(B11="","",(1-(1-EXP(-1*B11*BI11))^14))</f>
        <v/>
      </c>
      <c r="T11" s="1" t="str">
        <f>IF(B11="","",(1-(1-EXP(-1*B11*BJ11))^15))</f>
        <v/>
      </c>
      <c r="U11" s="1" t="str">
        <f>IF(B11="","",(1-(1-EXP(-1*B11*BK11))^16))</f>
        <v/>
      </c>
      <c r="V11" s="1" t="str">
        <f>IF(B11="","",(1-(1-EXP(-1*B11*BL11))^17))</f>
        <v/>
      </c>
      <c r="W11" s="1" t="str">
        <f>IF(B11="","",(1-(1-EXP(-1*B11*BM11))^18))</f>
        <v/>
      </c>
      <c r="X11" s="1" t="str">
        <f>IF(B11="","",(1-(1-EXP(-1*B11*BN11))^19))</f>
        <v/>
      </c>
      <c r="Y11" s="1" t="str">
        <f>IF(B11="","",(1-(1-EXP(-1*B11*BO11))^20))</f>
        <v/>
      </c>
      <c r="AA11" s="1" t="str">
        <f>IF(B11="","",(LN(F11)-LN(C11))^2)</f>
        <v/>
      </c>
      <c r="AB11" s="1" t="str">
        <f>IF(B11="","",(LN(G11)-LN(C11))^2)</f>
        <v/>
      </c>
      <c r="AC11" s="1" t="str">
        <f>IF(B11="","",(LN(H11)-LN(C11))^2)</f>
        <v/>
      </c>
      <c r="AD11" s="1" t="str">
        <f>IF(B11="","",(LN(I11)-LN(C11))^2)</f>
        <v/>
      </c>
      <c r="AE11" s="1" t="str">
        <f>IF(B11="","",(LN(J11)-LN(C11))^2)</f>
        <v/>
      </c>
      <c r="AF11" s="1" t="str">
        <f>IF(B11="","",(LN(K11)-LN(C11))^2)</f>
        <v/>
      </c>
      <c r="AG11" s="1" t="str">
        <f>IF(B11="","",(LN(L11)-LN(C11))^2)</f>
        <v/>
      </c>
      <c r="AH11" s="1" t="str">
        <f>IF(B11="","",(LN(M11)-LN(C11))^2)</f>
        <v/>
      </c>
      <c r="AI11" s="1" t="str">
        <f>IF(B11="","",(LN(N11)-LN(C11))^2)</f>
        <v/>
      </c>
      <c r="AJ11" s="1" t="str">
        <f>IF(B11="","",(LN(O11)-LN(C11))^2)</f>
        <v/>
      </c>
      <c r="AK11" s="1" t="str">
        <f>IF(B11="","",(LN(P11)-LN(C11))^2)</f>
        <v/>
      </c>
      <c r="AL11" s="1" t="str">
        <f>IF(B11="","",(LN(Q11)-LN(C11))^2)</f>
        <v/>
      </c>
      <c r="AM11" s="1" t="str">
        <f>IF(B11="","",(LN(R11)-LN(C11))^2)</f>
        <v/>
      </c>
      <c r="AN11" s="1" t="str">
        <f>IF(B11="","",(LN(S11)-LN(C11))^2)</f>
        <v/>
      </c>
      <c r="AO11" s="1" t="str">
        <f>IF(B11="","",(LN(T11)-LN(C11))^2)</f>
        <v/>
      </c>
      <c r="AP11" s="1" t="str">
        <f>IF(B11="","",(LN(U11)-LN(C11))^2)</f>
        <v/>
      </c>
      <c r="AQ11" s="1" t="str">
        <f>IF(B11="","",(LN(V11)-LN(C11))^2)</f>
        <v/>
      </c>
      <c r="AR11" s="1" t="str">
        <f>IF(B11="","",(LN(W11)-LN(C11))^2)</f>
        <v/>
      </c>
      <c r="AS11" s="1" t="str">
        <f>IF(B11="","",(LN(X11)-LN(C11))^2)</f>
        <v/>
      </c>
      <c r="AT11" s="1" t="str">
        <f>IF(B11="","",(LN(Y11)-LN(C11))^2)</f>
        <v/>
      </c>
      <c r="AV11" s="1">
        <f>IF(AV4="","",AV4)</f>
        <v>0.29111856849921058</v>
      </c>
      <c r="AW11" s="1">
        <f>IF(AW4="","",AW4)</f>
        <v>0.32610156436406262</v>
      </c>
      <c r="AX11" s="1">
        <f>IF(AX4="","",AX4)</f>
        <v>0.34624254462694293</v>
      </c>
      <c r="AY11" s="1">
        <f>IF(AY4="","",AY4)</f>
        <v>0.36034934620891801</v>
      </c>
      <c r="AZ11" s="1">
        <f>IF(AZ4="","",AZ4)</f>
        <v>0.37116816001658415</v>
      </c>
      <c r="BA11" s="1">
        <f>IF(BA4="","",BA4)</f>
        <v>0.37991794503525622</v>
      </c>
      <c r="BB11" s="1">
        <f>IF(BB4="","",BB4)</f>
        <v>0.38724700813179885</v>
      </c>
      <c r="BC11" s="1">
        <f>IF(BC4="","",BC4)</f>
        <v>0.39354126041354387</v>
      </c>
      <c r="BD11" s="1">
        <f>IF(BD4="","",BD4)</f>
        <v>0.39904896136858758</v>
      </c>
      <c r="BE11" s="1">
        <f>IF(BE4="","",BE4)</f>
        <v>0.40393916434959154</v>
      </c>
      <c r="BF11" s="1">
        <f>IF(BF4="","",BF4)</f>
        <v>0.40833212750247039</v>
      </c>
      <c r="BG11" s="1">
        <f>IF(BG4="","",BG4)</f>
        <v>0.41231640340448678</v>
      </c>
      <c r="BH11" s="1">
        <f>IF(BH4="","",BH4)</f>
        <v>0.41595905173529707</v>
      </c>
      <c r="BI11" s="1">
        <f>IF(BI4="","",BI4)</f>
        <v>0.41931205353928575</v>
      </c>
      <c r="BJ11" s="1">
        <f>IF(BJ4="","",BJ4)</f>
        <v>0.42241649624525174</v>
      </c>
      <c r="BK11" s="1">
        <f>IF(BK4="","",BK4)</f>
        <v>0.42530540774648395</v>
      </c>
      <c r="BL11" s="1">
        <f>IF(BL4="","",BL4)</f>
        <v>0.42800572219956962</v>
      </c>
      <c r="BM11" s="1">
        <f>IF(BM4="","",BM4)</f>
        <v>0.4305396870465078</v>
      </c>
      <c r="BN11" s="1">
        <f>IF(BN4="","",BN4)</f>
        <v>0.43292587342455807</v>
      </c>
      <c r="BO11" s="1">
        <f>IF(BO4="","",BO4)</f>
        <v>0.43517996293792272</v>
      </c>
    </row>
    <row r="12" spans="1:68">
      <c r="B12" s="9"/>
      <c r="C12" s="8"/>
      <c r="D12" s="1" t="str">
        <f ca="1">IF(B12="","",INDIRECT(ADDRESS(12,MATCH(B40,A35:AT35,0)-21)))</f>
        <v/>
      </c>
      <c r="F12" s="1" t="str">
        <f>IF(B12="","",(1-(1-EXP(-1*B12*AV12))^1))</f>
        <v/>
      </c>
      <c r="G12" s="1" t="str">
        <f>IF(B12="","",(1-(1-EXP(-1*B12*AW12))^2))</f>
        <v/>
      </c>
      <c r="H12" s="1" t="str">
        <f>IF(B12="","",(1-(1-EXP(-1*B12*AX12))^3))</f>
        <v/>
      </c>
      <c r="I12" s="1" t="str">
        <f>IF(B12="","",(1-(1-EXP(-1*B12*AY12))^4))</f>
        <v/>
      </c>
      <c r="J12" s="1" t="str">
        <f>IF(B12="","",(1-(1-EXP(-1*B12*AZ12))^5))</f>
        <v/>
      </c>
      <c r="K12" s="1" t="str">
        <f>IF(B12="","",(1-(1-EXP(-1*B12*BA12))^6))</f>
        <v/>
      </c>
      <c r="L12" s="1" t="str">
        <f>IF(B12="","",(1-(1-EXP(-1*B12*BB12))^7))</f>
        <v/>
      </c>
      <c r="M12" s="1" t="str">
        <f>IF(B12="","",(1-(1-EXP(-1*B12*BC12))^8))</f>
        <v/>
      </c>
      <c r="N12" s="1" t="str">
        <f>IF(B12="","",(1-(1-EXP(-1*B12*BD12))^9))</f>
        <v/>
      </c>
      <c r="O12" s="1" t="str">
        <f>IF(B12="","",(1-(1-EXP(-1*B12*BE12))^10))</f>
        <v/>
      </c>
      <c r="P12" s="1" t="str">
        <f>IF(B12="","",(1-(1-EXP(-1*B12*BF12))^11))</f>
        <v/>
      </c>
      <c r="Q12" s="1" t="str">
        <f>IF(B12="","",(1-(1-EXP(-1*B12*BG12))^12))</f>
        <v/>
      </c>
      <c r="R12" s="1" t="str">
        <f>IF(B12="","",(1-(1-EXP(-1*B12*BH12))^13))</f>
        <v/>
      </c>
      <c r="S12" s="1" t="str">
        <f>IF(B12="","",(1-(1-EXP(-1*B12*BI12))^14))</f>
        <v/>
      </c>
      <c r="T12" s="1" t="str">
        <f>IF(B12="","",(1-(1-EXP(-1*B12*BJ12))^15))</f>
        <v/>
      </c>
      <c r="U12" s="1" t="str">
        <f>IF(B12="","",(1-(1-EXP(-1*B12*BK12))^16))</f>
        <v/>
      </c>
      <c r="V12" s="1" t="str">
        <f>IF(B12="","",(1-(1-EXP(-1*B12*BL12))^17))</f>
        <v/>
      </c>
      <c r="W12" s="1" t="str">
        <f>IF(B12="","",(1-(1-EXP(-1*B12*BM12))^18))</f>
        <v/>
      </c>
      <c r="X12" s="1" t="str">
        <f>IF(B12="","",(1-(1-EXP(-1*B12*BN12))^19))</f>
        <v/>
      </c>
      <c r="Y12" s="1" t="str">
        <f>IF(B12="","",(1-(1-EXP(-1*B12*BO12))^20))</f>
        <v/>
      </c>
      <c r="AA12" s="1" t="str">
        <f>IF(B12="","",(LN(F12)-LN(C12))^2)</f>
        <v/>
      </c>
      <c r="AB12" s="1" t="str">
        <f>IF(B12="","",(LN(G12)-LN(C12))^2)</f>
        <v/>
      </c>
      <c r="AC12" s="1" t="str">
        <f>IF(B12="","",(LN(H12)-LN(C12))^2)</f>
        <v/>
      </c>
      <c r="AD12" s="1" t="str">
        <f>IF(B12="","",(LN(I12)-LN(C12))^2)</f>
        <v/>
      </c>
      <c r="AE12" s="1" t="str">
        <f>IF(B12="","",(LN(J12)-LN(C12))^2)</f>
        <v/>
      </c>
      <c r="AF12" s="1" t="str">
        <f>IF(B12="","",(LN(K12)-LN(C12))^2)</f>
        <v/>
      </c>
      <c r="AG12" s="1" t="str">
        <f>IF(B12="","",(LN(L12)-LN(C12))^2)</f>
        <v/>
      </c>
      <c r="AH12" s="1" t="str">
        <f>IF(B12="","",(LN(M12)-LN(C12))^2)</f>
        <v/>
      </c>
      <c r="AI12" s="1" t="str">
        <f>IF(B12="","",(LN(N12)-LN(C12))^2)</f>
        <v/>
      </c>
      <c r="AJ12" s="1" t="str">
        <f>IF(B12="","",(LN(O12)-LN(C12))^2)</f>
        <v/>
      </c>
      <c r="AK12" s="1" t="str">
        <f>IF(B12="","",(LN(P12)-LN(C12))^2)</f>
        <v/>
      </c>
      <c r="AL12" s="1" t="str">
        <f>IF(B12="","",(LN(Q12)-LN(C12))^2)</f>
        <v/>
      </c>
      <c r="AM12" s="1" t="str">
        <f>IF(B12="","",(LN(R12)-LN(C12))^2)</f>
        <v/>
      </c>
      <c r="AN12" s="1" t="str">
        <f>IF(B12="","",(LN(S12)-LN(C12))^2)</f>
        <v/>
      </c>
      <c r="AO12" s="1" t="str">
        <f>IF(B12="","",(LN(T12)-LN(C12))^2)</f>
        <v/>
      </c>
      <c r="AP12" s="1" t="str">
        <f>IF(B12="","",(LN(U12)-LN(C12))^2)</f>
        <v/>
      </c>
      <c r="AQ12" s="1" t="str">
        <f>IF(B12="","",(LN(V12)-LN(C12))^2)</f>
        <v/>
      </c>
      <c r="AR12" s="1" t="str">
        <f>IF(B12="","",(LN(W12)-LN(C12))^2)</f>
        <v/>
      </c>
      <c r="AS12" s="1" t="str">
        <f>IF(B12="","",(LN(X12)-LN(C12))^2)</f>
        <v/>
      </c>
      <c r="AT12" s="1" t="str">
        <f>IF(B12="","",(LN(Y12)-LN(C12))^2)</f>
        <v/>
      </c>
      <c r="AV12" s="1">
        <f>IF(AV4="","",AV4)</f>
        <v>0.29111856849921058</v>
      </c>
      <c r="AW12" s="1">
        <f>IF(AW4="","",AW4)</f>
        <v>0.32610156436406262</v>
      </c>
      <c r="AX12" s="1">
        <f>IF(AX4="","",AX4)</f>
        <v>0.34624254462694293</v>
      </c>
      <c r="AY12" s="1">
        <f>IF(AY4="","",AY4)</f>
        <v>0.36034934620891801</v>
      </c>
      <c r="AZ12" s="1">
        <f>IF(AZ4="","",AZ4)</f>
        <v>0.37116816001658415</v>
      </c>
      <c r="BA12" s="1">
        <f>IF(BA4="","",BA4)</f>
        <v>0.37991794503525622</v>
      </c>
      <c r="BB12" s="1">
        <f>IF(BB4="","",BB4)</f>
        <v>0.38724700813179885</v>
      </c>
      <c r="BC12" s="1">
        <f>IF(BC4="","",BC4)</f>
        <v>0.39354126041354387</v>
      </c>
      <c r="BD12" s="1">
        <f>IF(BD4="","",BD4)</f>
        <v>0.39904896136858758</v>
      </c>
      <c r="BE12" s="1">
        <f>IF(BE4="","",BE4)</f>
        <v>0.40393916434959154</v>
      </c>
      <c r="BF12" s="1">
        <f>IF(BF4="","",BF4)</f>
        <v>0.40833212750247039</v>
      </c>
      <c r="BG12" s="1">
        <f>IF(BG4="","",BG4)</f>
        <v>0.41231640340448678</v>
      </c>
      <c r="BH12" s="1">
        <f>IF(BH4="","",BH4)</f>
        <v>0.41595905173529707</v>
      </c>
      <c r="BI12" s="1">
        <f>IF(BI4="","",BI4)</f>
        <v>0.41931205353928575</v>
      </c>
      <c r="BJ12" s="1">
        <f>IF(BJ4="","",BJ4)</f>
        <v>0.42241649624525174</v>
      </c>
      <c r="BK12" s="1">
        <f>IF(BK4="","",BK4)</f>
        <v>0.42530540774648395</v>
      </c>
      <c r="BL12" s="1">
        <f>IF(BL4="","",BL4)</f>
        <v>0.42800572219956962</v>
      </c>
      <c r="BM12" s="1">
        <f>IF(BM4="","",BM4)</f>
        <v>0.4305396870465078</v>
      </c>
      <c r="BN12" s="1">
        <f>IF(BN4="","",BN4)</f>
        <v>0.43292587342455807</v>
      </c>
      <c r="BO12" s="1">
        <f>IF(BO4="","",BO4)</f>
        <v>0.43517996293792272</v>
      </c>
    </row>
    <row r="13" spans="1:68">
      <c r="B13" s="9"/>
      <c r="C13" s="8"/>
      <c r="D13" s="1" t="str">
        <f ca="1">IF(B13="","",INDIRECT(ADDRESS(13,MATCH(B40,A35:AT35,0)-21)))</f>
        <v/>
      </c>
      <c r="F13" s="1" t="str">
        <f>IF(B13="","",(1-(1-EXP(-1*B13*AV13))^1))</f>
        <v/>
      </c>
      <c r="G13" s="1" t="str">
        <f>IF(B13="","",(1-(1-EXP(-1*B13*AW13))^2))</f>
        <v/>
      </c>
      <c r="H13" s="1" t="str">
        <f>IF(B13="","",(1-(1-EXP(-1*B13*AX13))^3))</f>
        <v/>
      </c>
      <c r="I13" s="1" t="str">
        <f>IF(B13="","",(1-(1-EXP(-1*B13*AY13))^4))</f>
        <v/>
      </c>
      <c r="J13" s="1" t="str">
        <f>IF(B13="","",(1-(1-EXP(-1*B13*AZ13))^5))</f>
        <v/>
      </c>
      <c r="K13" s="1" t="str">
        <f>IF(B13="","",(1-(1-EXP(-1*B13*BA13))^6))</f>
        <v/>
      </c>
      <c r="L13" s="1" t="str">
        <f>IF(B13="","",(1-(1-EXP(-1*B13*BB13))^7))</f>
        <v/>
      </c>
      <c r="M13" s="1" t="str">
        <f>IF(B13="","",(1-(1-EXP(-1*B13*BC13))^8))</f>
        <v/>
      </c>
      <c r="N13" s="1" t="str">
        <f>IF(B13="","",(1-(1-EXP(-1*B13*BD13))^9))</f>
        <v/>
      </c>
      <c r="O13" s="1" t="str">
        <f>IF(B13="","",(1-(1-EXP(-1*B13*BE13))^10))</f>
        <v/>
      </c>
      <c r="P13" s="1" t="str">
        <f>IF(B13="","",(1-(1-EXP(-1*B13*BF13))^11))</f>
        <v/>
      </c>
      <c r="Q13" s="1" t="str">
        <f>IF(B13="","",(1-(1-EXP(-1*B13*BG13))^12))</f>
        <v/>
      </c>
      <c r="R13" s="1" t="str">
        <f>IF(B13="","",(1-(1-EXP(-1*B13*BH13))^13))</f>
        <v/>
      </c>
      <c r="S13" s="1" t="str">
        <f>IF(B13="","",(1-(1-EXP(-1*B13*BI13))^14))</f>
        <v/>
      </c>
      <c r="T13" s="1" t="str">
        <f>IF(B13="","",(1-(1-EXP(-1*B13*BJ13))^15))</f>
        <v/>
      </c>
      <c r="U13" s="1" t="str">
        <f>IF(B13="","",(1-(1-EXP(-1*B13*BK13))^16))</f>
        <v/>
      </c>
      <c r="V13" s="1" t="str">
        <f>IF(B13="","",(1-(1-EXP(-1*B13*BL13))^17))</f>
        <v/>
      </c>
      <c r="W13" s="1" t="str">
        <f>IF(B13="","",(1-(1-EXP(-1*B13*BM13))^18))</f>
        <v/>
      </c>
      <c r="X13" s="1" t="str">
        <f>IF(B13="","",(1-(1-EXP(-1*B13*BN13))^19))</f>
        <v/>
      </c>
      <c r="Y13" s="1" t="str">
        <f>IF(B13="","",(1-(1-EXP(-1*B13*BO13))^20))</f>
        <v/>
      </c>
      <c r="AA13" s="1" t="str">
        <f>IF(B13="","",(LN(F13)-LN(C13))^2)</f>
        <v/>
      </c>
      <c r="AB13" s="1" t="str">
        <f>IF(B13="","",(LN(G13)-LN(C13))^2)</f>
        <v/>
      </c>
      <c r="AC13" s="1" t="str">
        <f>IF(B13="","",(LN(H13)-LN(C13))^2)</f>
        <v/>
      </c>
      <c r="AD13" s="1" t="str">
        <f>IF(B13="","",(LN(I13)-LN(C13))^2)</f>
        <v/>
      </c>
      <c r="AE13" s="1" t="str">
        <f>IF(B13="","",(LN(J13)-LN(C13))^2)</f>
        <v/>
      </c>
      <c r="AF13" s="1" t="str">
        <f>IF(B13="","",(LN(K13)-LN(C13))^2)</f>
        <v/>
      </c>
      <c r="AG13" s="1" t="str">
        <f>IF(B13="","",(LN(L13)-LN(C13))^2)</f>
        <v/>
      </c>
      <c r="AH13" s="1" t="str">
        <f>IF(B13="","",(LN(M13)-LN(C13))^2)</f>
        <v/>
      </c>
      <c r="AI13" s="1" t="str">
        <f>IF(B13="","",(LN(N13)-LN(C13))^2)</f>
        <v/>
      </c>
      <c r="AJ13" s="1" t="str">
        <f>IF(B13="","",(LN(O13)-LN(C13))^2)</f>
        <v/>
      </c>
      <c r="AK13" s="1" t="str">
        <f>IF(B13="","",(LN(P13)-LN(C13))^2)</f>
        <v/>
      </c>
      <c r="AL13" s="1" t="str">
        <f>IF(B13="","",(LN(Q13)-LN(C13))^2)</f>
        <v/>
      </c>
      <c r="AM13" s="1" t="str">
        <f>IF(B13="","",(LN(R13)-LN(C13))^2)</f>
        <v/>
      </c>
      <c r="AN13" s="1" t="str">
        <f>IF(B13="","",(LN(S13)-LN(C13))^2)</f>
        <v/>
      </c>
      <c r="AO13" s="1" t="str">
        <f>IF(B13="","",(LN(T13)-LN(C13))^2)</f>
        <v/>
      </c>
      <c r="AP13" s="1" t="str">
        <f>IF(B13="","",(LN(U13)-LN(C13))^2)</f>
        <v/>
      </c>
      <c r="AQ13" s="1" t="str">
        <f>IF(B13="","",(LN(V13)-LN(C13))^2)</f>
        <v/>
      </c>
      <c r="AR13" s="1" t="str">
        <f>IF(B13="","",(LN(W13)-LN(C13))^2)</f>
        <v/>
      </c>
      <c r="AS13" s="1" t="str">
        <f>IF(B13="","",(LN(X13)-LN(C13))^2)</f>
        <v/>
      </c>
      <c r="AT13" s="1" t="str">
        <f>IF(B13="","",(LN(Y13)-LN(C13))^2)</f>
        <v/>
      </c>
      <c r="AV13" s="1">
        <f>IF(AV4="","",AV4)</f>
        <v>0.29111856849921058</v>
      </c>
      <c r="AW13" s="1">
        <f>IF(AW4="","",AW4)</f>
        <v>0.32610156436406262</v>
      </c>
      <c r="AX13" s="1">
        <f>IF(AX4="","",AX4)</f>
        <v>0.34624254462694293</v>
      </c>
      <c r="AY13" s="1">
        <f>IF(AY4="","",AY4)</f>
        <v>0.36034934620891801</v>
      </c>
      <c r="AZ13" s="1">
        <f>IF(AZ4="","",AZ4)</f>
        <v>0.37116816001658415</v>
      </c>
      <c r="BA13" s="1">
        <f>IF(BA4="","",BA4)</f>
        <v>0.37991794503525622</v>
      </c>
      <c r="BB13" s="1">
        <f>IF(BB4="","",BB4)</f>
        <v>0.38724700813179885</v>
      </c>
      <c r="BC13" s="1">
        <f>IF(BC4="","",BC4)</f>
        <v>0.39354126041354387</v>
      </c>
      <c r="BD13" s="1">
        <f>IF(BD4="","",BD4)</f>
        <v>0.39904896136858758</v>
      </c>
      <c r="BE13" s="1">
        <f>IF(BE4="","",BE4)</f>
        <v>0.40393916434959154</v>
      </c>
      <c r="BF13" s="1">
        <f>IF(BF4="","",BF4)</f>
        <v>0.40833212750247039</v>
      </c>
      <c r="BG13" s="1">
        <f>IF(BG4="","",BG4)</f>
        <v>0.41231640340448678</v>
      </c>
      <c r="BH13" s="1">
        <f>IF(BH4="","",BH4)</f>
        <v>0.41595905173529707</v>
      </c>
      <c r="BI13" s="1">
        <f>IF(BI4="","",BI4)</f>
        <v>0.41931205353928575</v>
      </c>
      <c r="BJ13" s="1">
        <f>IF(BJ4="","",BJ4)</f>
        <v>0.42241649624525174</v>
      </c>
      <c r="BK13" s="1">
        <f>IF(BK4="","",BK4)</f>
        <v>0.42530540774648395</v>
      </c>
      <c r="BL13" s="1">
        <f>IF(BL4="","",BL4)</f>
        <v>0.42800572219956962</v>
      </c>
      <c r="BM13" s="1">
        <f>IF(BM4="","",BM4)</f>
        <v>0.4305396870465078</v>
      </c>
      <c r="BN13" s="1">
        <f>IF(BN4="","",BN4)</f>
        <v>0.43292587342455807</v>
      </c>
      <c r="BO13" s="1">
        <f>IF(BO4="","",BO4)</f>
        <v>0.43517996293792272</v>
      </c>
    </row>
    <row r="14" spans="1:68">
      <c r="B14" s="9"/>
      <c r="C14" s="8"/>
      <c r="D14" s="1" t="str">
        <f ca="1">IF(B14="","",INDIRECT(ADDRESS(14,MATCH(B40,A35:AT35,0)-21)))</f>
        <v/>
      </c>
      <c r="F14" s="1" t="str">
        <f>IF(B14="","",(1-(1-EXP(-1*B14*AV14))^1))</f>
        <v/>
      </c>
      <c r="G14" s="1" t="str">
        <f>IF(B14="","",(1-(1-EXP(-1*B14*AW14))^2))</f>
        <v/>
      </c>
      <c r="H14" s="1" t="str">
        <f>IF(B14="","",(1-(1-EXP(-1*B14*AX14))^3))</f>
        <v/>
      </c>
      <c r="I14" s="1" t="str">
        <f>IF(B14="","",(1-(1-EXP(-1*B14*AY14))^4))</f>
        <v/>
      </c>
      <c r="J14" s="1" t="str">
        <f>IF(B14="","",(1-(1-EXP(-1*B14*AZ14))^5))</f>
        <v/>
      </c>
      <c r="K14" s="1" t="str">
        <f>IF(B14="","",(1-(1-EXP(-1*B14*BA14))^6))</f>
        <v/>
      </c>
      <c r="L14" s="1" t="str">
        <f>IF(B14="","",(1-(1-EXP(-1*B14*BB14))^7))</f>
        <v/>
      </c>
      <c r="M14" s="1" t="str">
        <f>IF(B14="","",(1-(1-EXP(-1*B14*BC14))^8))</f>
        <v/>
      </c>
      <c r="N14" s="1" t="str">
        <f>IF(B14="","",(1-(1-EXP(-1*B14*BD14))^9))</f>
        <v/>
      </c>
      <c r="O14" s="1" t="str">
        <f>IF(B14="","",(1-(1-EXP(-1*B14*BE14))^10))</f>
        <v/>
      </c>
      <c r="P14" s="1" t="str">
        <f>IF(B14="","",(1-(1-EXP(-1*B14*BF14))^11))</f>
        <v/>
      </c>
      <c r="Q14" s="1" t="str">
        <f>IF(B14="","",(1-(1-EXP(-1*B14*BG14))^12))</f>
        <v/>
      </c>
      <c r="R14" s="1" t="str">
        <f>IF(B14="","",(1-(1-EXP(-1*B14*BH14))^13))</f>
        <v/>
      </c>
      <c r="S14" s="1" t="str">
        <f>IF(B14="","",(1-(1-EXP(-1*B14*BI14))^14))</f>
        <v/>
      </c>
      <c r="T14" s="1" t="str">
        <f>IF(B14="","",(1-(1-EXP(-1*B14*BJ14))^15))</f>
        <v/>
      </c>
      <c r="U14" s="1" t="str">
        <f>IF(B14="","",(1-(1-EXP(-1*B14*BK14))^16))</f>
        <v/>
      </c>
      <c r="V14" s="1" t="str">
        <f>IF(B14="","",(1-(1-EXP(-1*B14*BL14))^17))</f>
        <v/>
      </c>
      <c r="W14" s="1" t="str">
        <f>IF(B14="","",(1-(1-EXP(-1*B14*BM14))^18))</f>
        <v/>
      </c>
      <c r="X14" s="1" t="str">
        <f>IF(B14="","",(1-(1-EXP(-1*B14*BN14))^19))</f>
        <v/>
      </c>
      <c r="Y14" s="1" t="str">
        <f>IF(B14="","",(1-(1-EXP(-1*B14*BO14))^20))</f>
        <v/>
      </c>
      <c r="AA14" s="1" t="str">
        <f>IF(B14="","",(LN(F14)-LN(C14))^2)</f>
        <v/>
      </c>
      <c r="AB14" s="1" t="str">
        <f>IF(B14="","",(LN(G14)-LN(C14))^2)</f>
        <v/>
      </c>
      <c r="AC14" s="1" t="str">
        <f>IF(B14="","",(LN(H14)-LN(C14))^2)</f>
        <v/>
      </c>
      <c r="AD14" s="1" t="str">
        <f>IF(B14="","",(LN(I14)-LN(C14))^2)</f>
        <v/>
      </c>
      <c r="AE14" s="1" t="str">
        <f>IF(B14="","",(LN(J14)-LN(C14))^2)</f>
        <v/>
      </c>
      <c r="AF14" s="1" t="str">
        <f>IF(B14="","",(LN(K14)-LN(C14))^2)</f>
        <v/>
      </c>
      <c r="AG14" s="1" t="str">
        <f>IF(B14="","",(LN(L14)-LN(C14))^2)</f>
        <v/>
      </c>
      <c r="AH14" s="1" t="str">
        <f>IF(B14="","",(LN(M14)-LN(C14))^2)</f>
        <v/>
      </c>
      <c r="AI14" s="1" t="str">
        <f>IF(B14="","",(LN(N14)-LN(C14))^2)</f>
        <v/>
      </c>
      <c r="AJ14" s="1" t="str">
        <f>IF(B14="","",(LN(O14)-LN(C14))^2)</f>
        <v/>
      </c>
      <c r="AK14" s="1" t="str">
        <f>IF(B14="","",(LN(P14)-LN(C14))^2)</f>
        <v/>
      </c>
      <c r="AL14" s="1" t="str">
        <f>IF(B14="","",(LN(Q14)-LN(C14))^2)</f>
        <v/>
      </c>
      <c r="AM14" s="1" t="str">
        <f>IF(B14="","",(LN(R14)-LN(C14))^2)</f>
        <v/>
      </c>
      <c r="AN14" s="1" t="str">
        <f>IF(B14="","",(LN(S14)-LN(C14))^2)</f>
        <v/>
      </c>
      <c r="AO14" s="1" t="str">
        <f>IF(B14="","",(LN(T14)-LN(C14))^2)</f>
        <v/>
      </c>
      <c r="AP14" s="1" t="str">
        <f>IF(B14="","",(LN(U14)-LN(C14))^2)</f>
        <v/>
      </c>
      <c r="AQ14" s="1" t="str">
        <f>IF(B14="","",(LN(V14)-LN(C14))^2)</f>
        <v/>
      </c>
      <c r="AR14" s="1" t="str">
        <f>IF(B14="","",(LN(W14)-LN(C14))^2)</f>
        <v/>
      </c>
      <c r="AS14" s="1" t="str">
        <f>IF(B14="","",(LN(X14)-LN(C14))^2)</f>
        <v/>
      </c>
      <c r="AT14" s="1" t="str">
        <f>IF(B14="","",(LN(Y14)-LN(C14))^2)</f>
        <v/>
      </c>
      <c r="AV14" s="1">
        <f>IF(AV4="","",AV4)</f>
        <v>0.29111856849921058</v>
      </c>
      <c r="AW14" s="1">
        <f>IF(AW4="","",AW4)</f>
        <v>0.32610156436406262</v>
      </c>
      <c r="AX14" s="1">
        <f>IF(AX4="","",AX4)</f>
        <v>0.34624254462694293</v>
      </c>
      <c r="AY14" s="1">
        <f>IF(AY4="","",AY4)</f>
        <v>0.36034934620891801</v>
      </c>
      <c r="AZ14" s="1">
        <f>IF(AZ4="","",AZ4)</f>
        <v>0.37116816001658415</v>
      </c>
      <c r="BA14" s="1">
        <f>IF(BA4="","",BA4)</f>
        <v>0.37991794503525622</v>
      </c>
      <c r="BB14" s="1">
        <f>IF(BB4="","",BB4)</f>
        <v>0.38724700813179885</v>
      </c>
      <c r="BC14" s="1">
        <f>IF(BC4="","",BC4)</f>
        <v>0.39354126041354387</v>
      </c>
      <c r="BD14" s="1">
        <f>IF(BD4="","",BD4)</f>
        <v>0.39904896136858758</v>
      </c>
      <c r="BE14" s="1">
        <f>IF(BE4="","",BE4)</f>
        <v>0.40393916434959154</v>
      </c>
      <c r="BF14" s="1">
        <f>IF(BF4="","",BF4)</f>
        <v>0.40833212750247039</v>
      </c>
      <c r="BG14" s="1">
        <f>IF(BG4="","",BG4)</f>
        <v>0.41231640340448678</v>
      </c>
      <c r="BH14" s="1">
        <f>IF(BH4="","",BH4)</f>
        <v>0.41595905173529707</v>
      </c>
      <c r="BI14" s="1">
        <f>IF(BI4="","",BI4)</f>
        <v>0.41931205353928575</v>
      </c>
      <c r="BJ14" s="1">
        <f>IF(BJ4="","",BJ4)</f>
        <v>0.42241649624525174</v>
      </c>
      <c r="BK14" s="1">
        <f>IF(BK4="","",BK4)</f>
        <v>0.42530540774648395</v>
      </c>
      <c r="BL14" s="1">
        <f>IF(BL4="","",BL4)</f>
        <v>0.42800572219956962</v>
      </c>
      <c r="BM14" s="1">
        <f>IF(BM4="","",BM4)</f>
        <v>0.4305396870465078</v>
      </c>
      <c r="BN14" s="1">
        <f>IF(BN4="","",BN4)</f>
        <v>0.43292587342455807</v>
      </c>
      <c r="BO14" s="1">
        <f>IF(BO4="","",BO4)</f>
        <v>0.43517996293792272</v>
      </c>
    </row>
    <row r="15" spans="1:68">
      <c r="B15" s="9"/>
      <c r="C15" s="8"/>
      <c r="D15" s="1" t="str">
        <f ca="1">IF(B15="","",INDIRECT(ADDRESS(15,MATCH(B40,A35:AT35,0)-21)))</f>
        <v/>
      </c>
      <c r="F15" s="1" t="str">
        <f>IF(B15="","",(1-(1-EXP(-1*B15*AV15))^1))</f>
        <v/>
      </c>
      <c r="G15" s="1" t="str">
        <f>IF(B15="","",(1-(1-EXP(-1*B15*AW15))^2))</f>
        <v/>
      </c>
      <c r="H15" s="1" t="str">
        <f>IF(B15="","",(1-(1-EXP(-1*B15*AX15))^3))</f>
        <v/>
      </c>
      <c r="I15" s="1" t="str">
        <f>IF(B15="","",(1-(1-EXP(-1*B15*AY15))^4))</f>
        <v/>
      </c>
      <c r="J15" s="1" t="str">
        <f>IF(B15="","",(1-(1-EXP(-1*B15*AZ15))^5))</f>
        <v/>
      </c>
      <c r="K15" s="1" t="str">
        <f>IF(B15="","",(1-(1-EXP(-1*B15*BA15))^6))</f>
        <v/>
      </c>
      <c r="L15" s="1" t="str">
        <f>IF(B15="","",(1-(1-EXP(-1*B15*BB15))^7))</f>
        <v/>
      </c>
      <c r="M15" s="1" t="str">
        <f>IF(B15="","",(1-(1-EXP(-1*B15*BC15))^8))</f>
        <v/>
      </c>
      <c r="N15" s="1" t="str">
        <f>IF(B15="","",(1-(1-EXP(-1*B15*BD15))^9))</f>
        <v/>
      </c>
      <c r="O15" s="1" t="str">
        <f>IF(B15="","",(1-(1-EXP(-1*B15*BE15))^10))</f>
        <v/>
      </c>
      <c r="P15" s="1" t="str">
        <f>IF(B15="","",(1-(1-EXP(-1*B15*BF15))^11))</f>
        <v/>
      </c>
      <c r="Q15" s="1" t="str">
        <f>IF(B15="","",(1-(1-EXP(-1*B15*BG15))^12))</f>
        <v/>
      </c>
      <c r="R15" s="1" t="str">
        <f>IF(B15="","",(1-(1-EXP(-1*B15*BH15))^13))</f>
        <v/>
      </c>
      <c r="S15" s="1" t="str">
        <f>IF(B15="","",(1-(1-EXP(-1*B15*BI15))^14))</f>
        <v/>
      </c>
      <c r="T15" s="1" t="str">
        <f>IF(B15="","",(1-(1-EXP(-1*B15*BJ15))^15))</f>
        <v/>
      </c>
      <c r="U15" s="1" t="str">
        <f>IF(B15="","",(1-(1-EXP(-1*B15*BK15))^16))</f>
        <v/>
      </c>
      <c r="V15" s="1" t="str">
        <f>IF(B15="","",(1-(1-EXP(-1*B15*BL15))^17))</f>
        <v/>
      </c>
      <c r="W15" s="1" t="str">
        <f>IF(B15="","",(1-(1-EXP(-1*B15*BM15))^18))</f>
        <v/>
      </c>
      <c r="X15" s="1" t="str">
        <f>IF(B15="","",(1-(1-EXP(-1*B15*BN15))^19))</f>
        <v/>
      </c>
      <c r="Y15" s="1" t="str">
        <f>IF(B15="","",(1-(1-EXP(-1*B15*BO15))^20))</f>
        <v/>
      </c>
      <c r="AA15" s="1" t="str">
        <f>IF(B15="","",(LN(F15)-LN(C15))^2)</f>
        <v/>
      </c>
      <c r="AB15" s="1" t="str">
        <f>IF(B15="","",(LN(G15)-LN(C15))^2)</f>
        <v/>
      </c>
      <c r="AC15" s="1" t="str">
        <f>IF(B15="","",(LN(H15)-LN(C15))^2)</f>
        <v/>
      </c>
      <c r="AD15" s="1" t="str">
        <f>IF(B15="","",(LN(I15)-LN(C15))^2)</f>
        <v/>
      </c>
      <c r="AE15" s="1" t="str">
        <f>IF(B15="","",(LN(J15)-LN(C15))^2)</f>
        <v/>
      </c>
      <c r="AF15" s="1" t="str">
        <f>IF(B15="","",(LN(K15)-LN(C15))^2)</f>
        <v/>
      </c>
      <c r="AG15" s="1" t="str">
        <f>IF(B15="","",(LN(L15)-LN(C15))^2)</f>
        <v/>
      </c>
      <c r="AH15" s="1" t="str">
        <f>IF(B15="","",(LN(M15)-LN(C15))^2)</f>
        <v/>
      </c>
      <c r="AI15" s="1" t="str">
        <f>IF(B15="","",(LN(N15)-LN(C15))^2)</f>
        <v/>
      </c>
      <c r="AJ15" s="1" t="str">
        <f>IF(B15="","",(LN(O15)-LN(C15))^2)</f>
        <v/>
      </c>
      <c r="AK15" s="1" t="str">
        <f>IF(B15="","",(LN(P15)-LN(C15))^2)</f>
        <v/>
      </c>
      <c r="AL15" s="1" t="str">
        <f>IF(B15="","",(LN(Q15)-LN(C15))^2)</f>
        <v/>
      </c>
      <c r="AM15" s="1" t="str">
        <f>IF(B15="","",(LN(R15)-LN(C15))^2)</f>
        <v/>
      </c>
      <c r="AN15" s="1" t="str">
        <f>IF(B15="","",(LN(S15)-LN(C15))^2)</f>
        <v/>
      </c>
      <c r="AO15" s="1" t="str">
        <f>IF(B15="","",(LN(T15)-LN(C15))^2)</f>
        <v/>
      </c>
      <c r="AP15" s="1" t="str">
        <f>IF(B15="","",(LN(U15)-LN(C15))^2)</f>
        <v/>
      </c>
      <c r="AQ15" s="1" t="str">
        <f>IF(B15="","",(LN(V15)-LN(C15))^2)</f>
        <v/>
      </c>
      <c r="AR15" s="1" t="str">
        <f>IF(B15="","",(LN(W15)-LN(C15))^2)</f>
        <v/>
      </c>
      <c r="AS15" s="1" t="str">
        <f>IF(B15="","",(LN(X15)-LN(C15))^2)</f>
        <v/>
      </c>
      <c r="AT15" s="1" t="str">
        <f>IF(B15="","",(LN(Y15)-LN(C15))^2)</f>
        <v/>
      </c>
      <c r="AV15" s="1">
        <f>IF(AV4="","",AV4)</f>
        <v>0.29111856849921058</v>
      </c>
      <c r="AW15" s="1">
        <f>IF(AW4="","",AW4)</f>
        <v>0.32610156436406262</v>
      </c>
      <c r="AX15" s="1">
        <f>IF(AX4="","",AX4)</f>
        <v>0.34624254462694293</v>
      </c>
      <c r="AY15" s="1">
        <f>IF(AY4="","",AY4)</f>
        <v>0.36034934620891801</v>
      </c>
      <c r="AZ15" s="1">
        <f>IF(AZ4="","",AZ4)</f>
        <v>0.37116816001658415</v>
      </c>
      <c r="BA15" s="1">
        <f>IF(BA4="","",BA4)</f>
        <v>0.37991794503525622</v>
      </c>
      <c r="BB15" s="1">
        <f>IF(BB4="","",BB4)</f>
        <v>0.38724700813179885</v>
      </c>
      <c r="BC15" s="1">
        <f>IF(BC4="","",BC4)</f>
        <v>0.39354126041354387</v>
      </c>
      <c r="BD15" s="1">
        <f>IF(BD4="","",BD4)</f>
        <v>0.39904896136858758</v>
      </c>
      <c r="BE15" s="1">
        <f>IF(BE4="","",BE4)</f>
        <v>0.40393916434959154</v>
      </c>
      <c r="BF15" s="1">
        <f>IF(BF4="","",BF4)</f>
        <v>0.40833212750247039</v>
      </c>
      <c r="BG15" s="1">
        <f>IF(BG4="","",BG4)</f>
        <v>0.41231640340448678</v>
      </c>
      <c r="BH15" s="1">
        <f>IF(BH4="","",BH4)</f>
        <v>0.41595905173529707</v>
      </c>
      <c r="BI15" s="1">
        <f>IF(BI4="","",BI4)</f>
        <v>0.41931205353928575</v>
      </c>
      <c r="BJ15" s="1">
        <f>IF(BJ4="","",BJ4)</f>
        <v>0.42241649624525174</v>
      </c>
      <c r="BK15" s="1">
        <f>IF(BK4="","",BK4)</f>
        <v>0.42530540774648395</v>
      </c>
      <c r="BL15" s="1">
        <f>IF(BL4="","",BL4)</f>
        <v>0.42800572219956962</v>
      </c>
      <c r="BM15" s="1">
        <f>IF(BM4="","",BM4)</f>
        <v>0.4305396870465078</v>
      </c>
      <c r="BN15" s="1">
        <f>IF(BN4="","",BN4)</f>
        <v>0.43292587342455807</v>
      </c>
      <c r="BO15" s="1">
        <f>IF(BO4="","",BO4)</f>
        <v>0.43517996293792272</v>
      </c>
    </row>
    <row r="16" spans="1:68" ht="15">
      <c r="B16" s="10"/>
      <c r="C16" s="10"/>
      <c r="D16" s="1" t="str">
        <f ca="1">IF(B16="","",INDIRECT(ADDRESS(16,MATCH(B40,A35:AT35,0)-21)))</f>
        <v/>
      </c>
      <c r="F16" s="1" t="str">
        <f>IF(B16="","",(1-(1-EXP(-1*B16*AV16))^1))</f>
        <v/>
      </c>
      <c r="G16" s="1" t="str">
        <f>IF(B16="","",(1-(1-EXP(-1*B16*AW16))^2))</f>
        <v/>
      </c>
      <c r="H16" s="1" t="str">
        <f>IF(B16="","",(1-(1-EXP(-1*B16*AX16))^3))</f>
        <v/>
      </c>
      <c r="I16" s="1" t="str">
        <f>IF(B16="","",(1-(1-EXP(-1*B16*AY16))^4))</f>
        <v/>
      </c>
      <c r="J16" s="1" t="str">
        <f>IF(B16="","",(1-(1-EXP(-1*B16*AZ16))^5))</f>
        <v/>
      </c>
      <c r="K16" s="1" t="str">
        <f>IF(B16="","",(1-(1-EXP(-1*B16*BA16))^6))</f>
        <v/>
      </c>
      <c r="L16" s="1" t="str">
        <f>IF(B16="","",(1-(1-EXP(-1*B16*BB16))^7))</f>
        <v/>
      </c>
      <c r="M16" s="1" t="str">
        <f>IF(B16="","",(1-(1-EXP(-1*B16*BC16))^8))</f>
        <v/>
      </c>
      <c r="N16" s="1" t="str">
        <f>IF(B16="","",(1-(1-EXP(-1*B16*BD16))^9))</f>
        <v/>
      </c>
      <c r="O16" s="1" t="str">
        <f>IF(B16="","",(1-(1-EXP(-1*B16*BE16))^10))</f>
        <v/>
      </c>
      <c r="P16" s="1" t="str">
        <f>IF(B16="","",(1-(1-EXP(-1*B16*BF16))^11))</f>
        <v/>
      </c>
      <c r="Q16" s="1" t="str">
        <f>IF(B16="","",(1-(1-EXP(-1*B16*BG16))^12))</f>
        <v/>
      </c>
      <c r="R16" s="1" t="str">
        <f>IF(B16="","",(1-(1-EXP(-1*B16*BH16))^13))</f>
        <v/>
      </c>
      <c r="S16" s="1" t="str">
        <f>IF(B16="","",(1-(1-EXP(-1*B16*BI16))^14))</f>
        <v/>
      </c>
      <c r="T16" s="1" t="str">
        <f>IF(B16="","",(1-(1-EXP(-1*B16*BJ16))^15))</f>
        <v/>
      </c>
      <c r="U16" s="1" t="str">
        <f>IF(B16="","",(1-(1-EXP(-1*B16*BK16))^16))</f>
        <v/>
      </c>
      <c r="V16" s="1" t="str">
        <f>IF(B16="","",(1-(1-EXP(-1*B16*BL16))^17))</f>
        <v/>
      </c>
      <c r="W16" s="1" t="str">
        <f>IF(B16="","",(1-(1-EXP(-1*B16*BM16))^18))</f>
        <v/>
      </c>
      <c r="X16" s="1" t="str">
        <f>IF(B16="","",(1-(1-EXP(-1*B16*BN16))^19))</f>
        <v/>
      </c>
      <c r="Y16" s="1" t="str">
        <f>IF(B16="","",(1-(1-EXP(-1*B16*BO16))^20))</f>
        <v/>
      </c>
      <c r="AA16" s="1" t="str">
        <f>IF(B16="","",(LN(F16)-LN(C16))^2)</f>
        <v/>
      </c>
      <c r="AB16" s="1" t="str">
        <f>IF(B16="","",(LN(G16)-LN(C16))^2)</f>
        <v/>
      </c>
      <c r="AC16" s="1" t="str">
        <f>IF(B16="","",(LN(H16)-LN(C16))^2)</f>
        <v/>
      </c>
      <c r="AD16" s="1" t="str">
        <f>IF(B16="","",(LN(I16)-LN(C16))^2)</f>
        <v/>
      </c>
      <c r="AE16" s="1" t="str">
        <f>IF(B16="","",(LN(J16)-LN(C16))^2)</f>
        <v/>
      </c>
      <c r="AF16" s="1" t="str">
        <f>IF(B16="","",(LN(K16)-LN(C16))^2)</f>
        <v/>
      </c>
      <c r="AG16" s="1" t="str">
        <f>IF(B16="","",(LN(L16)-LN(C16))^2)</f>
        <v/>
      </c>
      <c r="AH16" s="1" t="str">
        <f>IF(B16="","",(LN(M16)-LN(C16))^2)</f>
        <v/>
      </c>
      <c r="AI16" s="1" t="str">
        <f>IF(B16="","",(LN(N16)-LN(C16))^2)</f>
        <v/>
      </c>
      <c r="AJ16" s="1" t="str">
        <f>IF(B16="","",(LN(O16)-LN(C16))^2)</f>
        <v/>
      </c>
      <c r="AK16" s="1" t="str">
        <f>IF(B16="","",(LN(P16)-LN(C16))^2)</f>
        <v/>
      </c>
      <c r="AL16" s="1" t="str">
        <f>IF(B16="","",(LN(Q16)-LN(C16))^2)</f>
        <v/>
      </c>
      <c r="AM16" s="1" t="str">
        <f>IF(B16="","",(LN(R16)-LN(C16))^2)</f>
        <v/>
      </c>
      <c r="AN16" s="1" t="str">
        <f>IF(B16="","",(LN(S16)-LN(C16))^2)</f>
        <v/>
      </c>
      <c r="AO16" s="1" t="str">
        <f>IF(B16="","",(LN(T16)-LN(C16))^2)</f>
        <v/>
      </c>
      <c r="AP16" s="1" t="str">
        <f>IF(B16="","",(LN(U16)-LN(C16))^2)</f>
        <v/>
      </c>
      <c r="AQ16" s="1" t="str">
        <f>IF(B16="","",(LN(V16)-LN(C16))^2)</f>
        <v/>
      </c>
      <c r="AR16" s="1" t="str">
        <f>IF(B16="","",(LN(W16)-LN(C16))^2)</f>
        <v/>
      </c>
      <c r="AS16" s="1" t="str">
        <f>IF(B16="","",(LN(X16)-LN(C16))^2)</f>
        <v/>
      </c>
      <c r="AT16" s="1" t="str">
        <f>IF(B16="","",(LN(Y16)-LN(C16))^2)</f>
        <v/>
      </c>
      <c r="AV16" s="1">
        <f>IF(AV4="","",AV4)</f>
        <v>0.29111856849921058</v>
      </c>
      <c r="AW16" s="1">
        <f>IF(AW4="","",AW4)</f>
        <v>0.32610156436406262</v>
      </c>
      <c r="AX16" s="1">
        <f>IF(AX4="","",AX4)</f>
        <v>0.34624254462694293</v>
      </c>
      <c r="AY16" s="1">
        <f>IF(AY4="","",AY4)</f>
        <v>0.36034934620891801</v>
      </c>
      <c r="AZ16" s="1">
        <f>IF(AZ4="","",AZ4)</f>
        <v>0.37116816001658415</v>
      </c>
      <c r="BA16" s="1">
        <f>IF(BA4="","",BA4)</f>
        <v>0.37991794503525622</v>
      </c>
      <c r="BB16" s="1">
        <f>IF(BB4="","",BB4)</f>
        <v>0.38724700813179885</v>
      </c>
      <c r="BC16" s="1">
        <f>IF(BC4="","",BC4)</f>
        <v>0.39354126041354387</v>
      </c>
      <c r="BD16" s="1">
        <f>IF(BD4="","",BD4)</f>
        <v>0.39904896136858758</v>
      </c>
      <c r="BE16" s="1">
        <f>IF(BE4="","",BE4)</f>
        <v>0.40393916434959154</v>
      </c>
      <c r="BF16" s="1">
        <f>IF(BF4="","",BF4)</f>
        <v>0.40833212750247039</v>
      </c>
      <c r="BG16" s="1">
        <f>IF(BG4="","",BG4)</f>
        <v>0.41231640340448678</v>
      </c>
      <c r="BH16" s="1">
        <f>IF(BH4="","",BH4)</f>
        <v>0.41595905173529707</v>
      </c>
      <c r="BI16" s="1">
        <f>IF(BI4="","",BI4)</f>
        <v>0.41931205353928575</v>
      </c>
      <c r="BJ16" s="1">
        <f>IF(BJ4="","",BJ4)</f>
        <v>0.42241649624525174</v>
      </c>
      <c r="BK16" s="1">
        <f>IF(BK4="","",BK4)</f>
        <v>0.42530540774648395</v>
      </c>
      <c r="BL16" s="1">
        <f>IF(BL4="","",BL4)</f>
        <v>0.42800572219956962</v>
      </c>
      <c r="BM16" s="1">
        <f>IF(BM4="","",BM4)</f>
        <v>0.4305396870465078</v>
      </c>
      <c r="BN16" s="1">
        <f>IF(BN4="","",BN4)</f>
        <v>0.43292587342455807</v>
      </c>
      <c r="BO16" s="1">
        <f>IF(BO4="","",BO4)</f>
        <v>0.43517996293792272</v>
      </c>
    </row>
    <row r="17" spans="2:67">
      <c r="B17" s="9"/>
      <c r="C17" s="8"/>
      <c r="D17" s="1" t="str">
        <f ca="1">IF(B17="","",INDIRECT(ADDRESS(17,MATCH(B40,A35:AT35,0)-21)))</f>
        <v/>
      </c>
      <c r="F17" s="1" t="str">
        <f>IF(B17="","",(1-(1-EXP(-1*B17*AV17))^1))</f>
        <v/>
      </c>
      <c r="G17" s="1" t="str">
        <f>IF(B17="","",(1-(1-EXP(-1*B17*AW17))^2))</f>
        <v/>
      </c>
      <c r="H17" s="1" t="str">
        <f>IF(B17="","",(1-(1-EXP(-1*B17*AX17))^3))</f>
        <v/>
      </c>
      <c r="I17" s="1" t="str">
        <f>IF(B17="","",(1-(1-EXP(-1*B17*AY17))^4))</f>
        <v/>
      </c>
      <c r="J17" s="1" t="str">
        <f>IF(B17="","",(1-(1-EXP(-1*B17*AZ17))^5))</f>
        <v/>
      </c>
      <c r="K17" s="1" t="str">
        <f>IF(B17="","",(1-(1-EXP(-1*B17*BA17))^6))</f>
        <v/>
      </c>
      <c r="L17" s="1" t="str">
        <f>IF(B17="","",(1-(1-EXP(-1*B17*BB17))^7))</f>
        <v/>
      </c>
      <c r="M17" s="1" t="str">
        <f>IF(B17="","",(1-(1-EXP(-1*B17*BC17))^8))</f>
        <v/>
      </c>
      <c r="N17" s="1" t="str">
        <f>IF(B17="","",(1-(1-EXP(-1*B17*BD17))^9))</f>
        <v/>
      </c>
      <c r="O17" s="1" t="str">
        <f>IF(B17="","",(1-(1-EXP(-1*B17*BE17))^10))</f>
        <v/>
      </c>
      <c r="P17" s="1" t="str">
        <f>IF(B17="","",(1-(1-EXP(-1*B17*BF17))^11))</f>
        <v/>
      </c>
      <c r="Q17" s="1" t="str">
        <f>IF(B17="","",(1-(1-EXP(-1*B17*BG17))^12))</f>
        <v/>
      </c>
      <c r="R17" s="1" t="str">
        <f>IF(B17="","",(1-(1-EXP(-1*B17*BH17))^13))</f>
        <v/>
      </c>
      <c r="S17" s="1" t="str">
        <f>IF(B17="","",(1-(1-EXP(-1*B17*BI17))^14))</f>
        <v/>
      </c>
      <c r="T17" s="1" t="str">
        <f>IF(B17="","",(1-(1-EXP(-1*B17*BJ17))^15))</f>
        <v/>
      </c>
      <c r="U17" s="1" t="str">
        <f>IF(B17="","",(1-(1-EXP(-1*B17*BK17))^16))</f>
        <v/>
      </c>
      <c r="V17" s="1" t="str">
        <f>IF(B17="","",(1-(1-EXP(-1*B17*BL17))^17))</f>
        <v/>
      </c>
      <c r="W17" s="1" t="str">
        <f>IF(B17="","",(1-(1-EXP(-1*B17*BM17))^18))</f>
        <v/>
      </c>
      <c r="X17" s="1" t="str">
        <f>IF(B17="","",(1-(1-EXP(-1*B17*BN17))^19))</f>
        <v/>
      </c>
      <c r="Y17" s="1" t="str">
        <f>IF(B17="","",(1-(1-EXP(-1*B17*BO17))^20))</f>
        <v/>
      </c>
      <c r="AA17" s="1" t="str">
        <f>IF(B17="","",(LN(F17)-LN(C17))^2)</f>
        <v/>
      </c>
      <c r="AB17" s="1" t="str">
        <f>IF(B17="","",(LN(G17)-LN(C17))^2)</f>
        <v/>
      </c>
      <c r="AC17" s="1" t="str">
        <f>IF(B17="","",(LN(H17)-LN(C17))^2)</f>
        <v/>
      </c>
      <c r="AD17" s="1" t="str">
        <f>IF(B17="","",(LN(I17)-LN(C17))^2)</f>
        <v/>
      </c>
      <c r="AE17" s="1" t="str">
        <f>IF(B17="","",(LN(J17)-LN(C17))^2)</f>
        <v/>
      </c>
      <c r="AF17" s="1" t="str">
        <f>IF(B17="","",(LN(K17)-LN(C17))^2)</f>
        <v/>
      </c>
      <c r="AG17" s="1" t="str">
        <f>IF(B17="","",(LN(L17)-LN(C17))^2)</f>
        <v/>
      </c>
      <c r="AH17" s="1" t="str">
        <f>IF(B17="","",(LN(M17)-LN(C17))^2)</f>
        <v/>
      </c>
      <c r="AI17" s="1" t="str">
        <f>IF(B17="","",(LN(N17)-LN(C17))^2)</f>
        <v/>
      </c>
      <c r="AJ17" s="1" t="str">
        <f>IF(B17="","",(LN(O17)-LN(C17))^2)</f>
        <v/>
      </c>
      <c r="AK17" s="1" t="str">
        <f>IF(B17="","",(LN(P17)-LN(C17))^2)</f>
        <v/>
      </c>
      <c r="AL17" s="1" t="str">
        <f>IF(B17="","",(LN(Q17)-LN(C17))^2)</f>
        <v/>
      </c>
      <c r="AM17" s="1" t="str">
        <f>IF(B17="","",(LN(R17)-LN(C17))^2)</f>
        <v/>
      </c>
      <c r="AN17" s="1" t="str">
        <f>IF(B17="","",(LN(S17)-LN(C17))^2)</f>
        <v/>
      </c>
      <c r="AO17" s="1" t="str">
        <f>IF(B17="","",(LN(T17)-LN(C17))^2)</f>
        <v/>
      </c>
      <c r="AP17" s="1" t="str">
        <f>IF(B17="","",(LN(U17)-LN(C17))^2)</f>
        <v/>
      </c>
      <c r="AQ17" s="1" t="str">
        <f>IF(B17="","",(LN(V17)-LN(C17))^2)</f>
        <v/>
      </c>
      <c r="AR17" s="1" t="str">
        <f>IF(B17="","",(LN(W17)-LN(C17))^2)</f>
        <v/>
      </c>
      <c r="AS17" s="1" t="str">
        <f>IF(B17="","",(LN(X17)-LN(C17))^2)</f>
        <v/>
      </c>
      <c r="AT17" s="1" t="str">
        <f>IF(B17="","",(LN(Y17)-LN(C17))^2)</f>
        <v/>
      </c>
      <c r="AV17" s="1">
        <f>IF(AV4="","",AV4)</f>
        <v>0.29111856849921058</v>
      </c>
      <c r="AW17" s="1">
        <f>IF(AW4="","",AW4)</f>
        <v>0.32610156436406262</v>
      </c>
      <c r="AX17" s="1">
        <f>IF(AX4="","",AX4)</f>
        <v>0.34624254462694293</v>
      </c>
      <c r="AY17" s="1">
        <f>IF(AY4="","",AY4)</f>
        <v>0.36034934620891801</v>
      </c>
      <c r="AZ17" s="1">
        <f>IF(AZ4="","",AZ4)</f>
        <v>0.37116816001658415</v>
      </c>
      <c r="BA17" s="1">
        <f>IF(BA4="","",BA4)</f>
        <v>0.37991794503525622</v>
      </c>
      <c r="BB17" s="1">
        <f>IF(BB4="","",BB4)</f>
        <v>0.38724700813179885</v>
      </c>
      <c r="BC17" s="1">
        <f>IF(BC4="","",BC4)</f>
        <v>0.39354126041354387</v>
      </c>
      <c r="BD17" s="1">
        <f>IF(BD4="","",BD4)</f>
        <v>0.39904896136858758</v>
      </c>
      <c r="BE17" s="1">
        <f>IF(BE4="","",BE4)</f>
        <v>0.40393916434959154</v>
      </c>
      <c r="BF17" s="1">
        <f>IF(BF4="","",BF4)</f>
        <v>0.40833212750247039</v>
      </c>
      <c r="BG17" s="1">
        <f>IF(BG4="","",BG4)</f>
        <v>0.41231640340448678</v>
      </c>
      <c r="BH17" s="1">
        <f>IF(BH4="","",BH4)</f>
        <v>0.41595905173529707</v>
      </c>
      <c r="BI17" s="1">
        <f>IF(BI4="","",BI4)</f>
        <v>0.41931205353928575</v>
      </c>
      <c r="BJ17" s="1">
        <f>IF(BJ4="","",BJ4)</f>
        <v>0.42241649624525174</v>
      </c>
      <c r="BK17" s="1">
        <f>IF(BK4="","",BK4)</f>
        <v>0.42530540774648395</v>
      </c>
      <c r="BL17" s="1">
        <f>IF(BL4="","",BL4)</f>
        <v>0.42800572219956962</v>
      </c>
      <c r="BM17" s="1">
        <f>IF(BM4="","",BM4)</f>
        <v>0.4305396870465078</v>
      </c>
      <c r="BN17" s="1">
        <f>IF(BN4="","",BN4)</f>
        <v>0.43292587342455807</v>
      </c>
      <c r="BO17" s="1">
        <f>IF(BO4="","",BO4)</f>
        <v>0.43517996293792272</v>
      </c>
    </row>
    <row r="18" spans="2:67">
      <c r="B18" s="9"/>
      <c r="C18" s="8"/>
      <c r="D18" s="1" t="str">
        <f ca="1">IF(B18="","",INDIRECT(ADDRESS(18,MATCH(B40,A35:AT35,0)-21)))</f>
        <v/>
      </c>
      <c r="F18" s="1" t="str">
        <f>IF(B18="","",(1-(1-EXP(-1*B18*AV18))^1))</f>
        <v/>
      </c>
      <c r="G18" s="1" t="str">
        <f>IF(B18="","",(1-(1-EXP(-1*B18*AW18))^2))</f>
        <v/>
      </c>
      <c r="H18" s="1" t="str">
        <f>IF(B18="","",(1-(1-EXP(-1*B18*AX18))^3))</f>
        <v/>
      </c>
      <c r="I18" s="1" t="str">
        <f>IF(B18="","",(1-(1-EXP(-1*B18*AY18))^4))</f>
        <v/>
      </c>
      <c r="J18" s="1" t="str">
        <f>IF(B18="","",(1-(1-EXP(-1*B18*AZ18))^5))</f>
        <v/>
      </c>
      <c r="K18" s="1" t="str">
        <f>IF(B18="","",(1-(1-EXP(-1*B18*BA18))^6))</f>
        <v/>
      </c>
      <c r="L18" s="1" t="str">
        <f>IF(B18="","",(1-(1-EXP(-1*B18*BB18))^7))</f>
        <v/>
      </c>
      <c r="M18" s="1" t="str">
        <f>IF(B18="","",(1-(1-EXP(-1*B18*BC18))^8))</f>
        <v/>
      </c>
      <c r="N18" s="1" t="str">
        <f>IF(B18="","",(1-(1-EXP(-1*B18*BD18))^9))</f>
        <v/>
      </c>
      <c r="O18" s="1" t="str">
        <f>IF(B18="","",(1-(1-EXP(-1*B18*BE18))^10))</f>
        <v/>
      </c>
      <c r="P18" s="1" t="str">
        <f>IF(B18="","",(1-(1-EXP(-1*B18*BF18))^11))</f>
        <v/>
      </c>
      <c r="Q18" s="1" t="str">
        <f>IF(B18="","",(1-(1-EXP(-1*B18*BG18))^12))</f>
        <v/>
      </c>
      <c r="R18" s="1" t="str">
        <f>IF(B18="","",(1-(1-EXP(-1*B18*BH18))^13))</f>
        <v/>
      </c>
      <c r="S18" s="1" t="str">
        <f>IF(B18="","",(1-(1-EXP(-1*B18*BI18))^14))</f>
        <v/>
      </c>
      <c r="T18" s="1" t="str">
        <f>IF(B18="","",(1-(1-EXP(-1*B18*BJ18))^15))</f>
        <v/>
      </c>
      <c r="U18" s="1" t="str">
        <f>IF(B18="","",(1-(1-EXP(-1*B18*BK18))^16))</f>
        <v/>
      </c>
      <c r="V18" s="1" t="str">
        <f>IF(B18="","",(1-(1-EXP(-1*B18*BL18))^17))</f>
        <v/>
      </c>
      <c r="W18" s="1" t="str">
        <f>IF(B18="","",(1-(1-EXP(-1*B18*BM18))^18))</f>
        <v/>
      </c>
      <c r="X18" s="1" t="str">
        <f>IF(B18="","",(1-(1-EXP(-1*B18*BN18))^19))</f>
        <v/>
      </c>
      <c r="Y18" s="1" t="str">
        <f>IF(B18="","",(1-(1-EXP(-1*B18*BO18))^20))</f>
        <v/>
      </c>
      <c r="AA18" s="1" t="str">
        <f>IF(B18="","",(LN(F18)-LN(C18))^2)</f>
        <v/>
      </c>
      <c r="AB18" s="1" t="str">
        <f>IF(B18="","",(LN(G18)-LN(C18))^2)</f>
        <v/>
      </c>
      <c r="AC18" s="1" t="str">
        <f>IF(B18="","",(LN(H18)-LN(C18))^2)</f>
        <v/>
      </c>
      <c r="AD18" s="1" t="str">
        <f>IF(B18="","",(LN(I18)-LN(C18))^2)</f>
        <v/>
      </c>
      <c r="AE18" s="1" t="str">
        <f>IF(B18="","",(LN(J18)-LN(C18))^2)</f>
        <v/>
      </c>
      <c r="AF18" s="1" t="str">
        <f>IF(B18="","",(LN(K18)-LN(C18))^2)</f>
        <v/>
      </c>
      <c r="AG18" s="1" t="str">
        <f>IF(B18="","",(LN(L18)-LN(C18))^2)</f>
        <v/>
      </c>
      <c r="AH18" s="1" t="str">
        <f>IF(B18="","",(LN(M18)-LN(C18))^2)</f>
        <v/>
      </c>
      <c r="AI18" s="1" t="str">
        <f>IF(B18="","",(LN(N18)-LN(C18))^2)</f>
        <v/>
      </c>
      <c r="AJ18" s="1" t="str">
        <f>IF(B18="","",(LN(O18)-LN(C18))^2)</f>
        <v/>
      </c>
      <c r="AK18" s="1" t="str">
        <f>IF(B18="","",(LN(P18)-LN(C18))^2)</f>
        <v/>
      </c>
      <c r="AL18" s="1" t="str">
        <f>IF(B18="","",(LN(Q18)-LN(C18))^2)</f>
        <v/>
      </c>
      <c r="AM18" s="1" t="str">
        <f>IF(B18="","",(LN(R18)-LN(C18))^2)</f>
        <v/>
      </c>
      <c r="AN18" s="1" t="str">
        <f>IF(B18="","",(LN(S18)-LN(C18))^2)</f>
        <v/>
      </c>
      <c r="AO18" s="1" t="str">
        <f>IF(B18="","",(LN(T18)-LN(C18))^2)</f>
        <v/>
      </c>
      <c r="AP18" s="1" t="str">
        <f>IF(B18="","",(LN(U18)-LN(C18))^2)</f>
        <v/>
      </c>
      <c r="AQ18" s="1" t="str">
        <f>IF(B18="","",(LN(V18)-LN(C18))^2)</f>
        <v/>
      </c>
      <c r="AR18" s="1" t="str">
        <f>IF(B18="","",(LN(W18)-LN(C18))^2)</f>
        <v/>
      </c>
      <c r="AS18" s="1" t="str">
        <f>IF(B18="","",(LN(X18)-LN(C18))^2)</f>
        <v/>
      </c>
      <c r="AT18" s="1" t="str">
        <f>IF(B18="","",(LN(Y18)-LN(C18))^2)</f>
        <v/>
      </c>
      <c r="AV18" s="1">
        <f>IF(AV4="","",AV4)</f>
        <v>0.29111856849921058</v>
      </c>
      <c r="AW18" s="1">
        <f>IF(AW4="","",AW4)</f>
        <v>0.32610156436406262</v>
      </c>
      <c r="AX18" s="1">
        <f>IF(AX4="","",AX4)</f>
        <v>0.34624254462694293</v>
      </c>
      <c r="AY18" s="1">
        <f>IF(AY4="","",AY4)</f>
        <v>0.36034934620891801</v>
      </c>
      <c r="AZ18" s="1">
        <f>IF(AZ4="","",AZ4)</f>
        <v>0.37116816001658415</v>
      </c>
      <c r="BA18" s="1">
        <f>IF(BA4="","",BA4)</f>
        <v>0.37991794503525622</v>
      </c>
      <c r="BB18" s="1">
        <f>IF(BB4="","",BB4)</f>
        <v>0.38724700813179885</v>
      </c>
      <c r="BC18" s="1">
        <f>IF(BC4="","",BC4)</f>
        <v>0.39354126041354387</v>
      </c>
      <c r="BD18" s="1">
        <f>IF(BD4="","",BD4)</f>
        <v>0.39904896136858758</v>
      </c>
      <c r="BE18" s="1">
        <f>IF(BE4="","",BE4)</f>
        <v>0.40393916434959154</v>
      </c>
      <c r="BF18" s="1">
        <f>IF(BF4="","",BF4)</f>
        <v>0.40833212750247039</v>
      </c>
      <c r="BG18" s="1">
        <f>IF(BG4="","",BG4)</f>
        <v>0.41231640340448678</v>
      </c>
      <c r="BH18" s="1">
        <f>IF(BH4="","",BH4)</f>
        <v>0.41595905173529707</v>
      </c>
      <c r="BI18" s="1">
        <f>IF(BI4="","",BI4)</f>
        <v>0.41931205353928575</v>
      </c>
      <c r="BJ18" s="1">
        <f>IF(BJ4="","",BJ4)</f>
        <v>0.42241649624525174</v>
      </c>
      <c r="BK18" s="1">
        <f>IF(BK4="","",BK4)</f>
        <v>0.42530540774648395</v>
      </c>
      <c r="BL18" s="1">
        <f>IF(BL4="","",BL4)</f>
        <v>0.42800572219956962</v>
      </c>
      <c r="BM18" s="1">
        <f>IF(BM4="","",BM4)</f>
        <v>0.4305396870465078</v>
      </c>
      <c r="BN18" s="1">
        <f>IF(BN4="","",BN4)</f>
        <v>0.43292587342455807</v>
      </c>
      <c r="BO18" s="1">
        <f>IF(BO4="","",BO4)</f>
        <v>0.43517996293792272</v>
      </c>
    </row>
    <row r="19" spans="2:67">
      <c r="B19" s="9"/>
      <c r="C19" s="8"/>
      <c r="D19" s="1" t="str">
        <f ca="1">IF(B19="","",INDIRECT(ADDRESS(19,MATCH(B40,A35:AT35,0)-21)))</f>
        <v/>
      </c>
      <c r="F19" s="1" t="str">
        <f>IF(B19="","",(1-(1-EXP(-1*B19*AV19))^1))</f>
        <v/>
      </c>
      <c r="G19" s="1" t="str">
        <f>IF(B19="","",(1-(1-EXP(-1*B19*AW19))^2))</f>
        <v/>
      </c>
      <c r="H19" s="1" t="str">
        <f>IF(B19="","",(1-(1-EXP(-1*B19*AX19))^3))</f>
        <v/>
      </c>
      <c r="I19" s="1" t="str">
        <f>IF(B19="","",(1-(1-EXP(-1*B19*AY19))^4))</f>
        <v/>
      </c>
      <c r="J19" s="1" t="str">
        <f>IF(B19="","",(1-(1-EXP(-1*B19*AZ19))^5))</f>
        <v/>
      </c>
      <c r="K19" s="1" t="str">
        <f>IF(B19="","",(1-(1-EXP(-1*B19*BA19))^6))</f>
        <v/>
      </c>
      <c r="L19" s="1" t="str">
        <f>IF(B19="","",(1-(1-EXP(-1*B19*BB19))^7))</f>
        <v/>
      </c>
      <c r="M19" s="1" t="str">
        <f>IF(B19="","",(1-(1-EXP(-1*B19*BC19))^8))</f>
        <v/>
      </c>
      <c r="N19" s="1" t="str">
        <f>IF(B19="","",(1-(1-EXP(-1*B19*BD19))^9))</f>
        <v/>
      </c>
      <c r="O19" s="1" t="str">
        <f>IF(B19="","",(1-(1-EXP(-1*B19*BE19))^10))</f>
        <v/>
      </c>
      <c r="P19" s="1" t="str">
        <f>IF(B19="","",(1-(1-EXP(-1*B19*BF19))^11))</f>
        <v/>
      </c>
      <c r="Q19" s="1" t="str">
        <f>IF(B19="","",(1-(1-EXP(-1*B19*BG19))^12))</f>
        <v/>
      </c>
      <c r="R19" s="1" t="str">
        <f>IF(B19="","",(1-(1-EXP(-1*B19*BH19))^13))</f>
        <v/>
      </c>
      <c r="S19" s="1" t="str">
        <f>IF(B19="","",(1-(1-EXP(-1*B19*BI19))^14))</f>
        <v/>
      </c>
      <c r="T19" s="1" t="str">
        <f>IF(B19="","",(1-(1-EXP(-1*B19*BJ19))^15))</f>
        <v/>
      </c>
      <c r="U19" s="1" t="str">
        <f>IF(B19="","",(1-(1-EXP(-1*B19*BK19))^16))</f>
        <v/>
      </c>
      <c r="V19" s="1" t="str">
        <f>IF(B19="","",(1-(1-EXP(-1*B19*BL19))^17))</f>
        <v/>
      </c>
      <c r="W19" s="1" t="str">
        <f>IF(B19="","",(1-(1-EXP(-1*B19*BM19))^18))</f>
        <v/>
      </c>
      <c r="X19" s="1" t="str">
        <f>IF(B19="","",(1-(1-EXP(-1*B19*BN19))^19))</f>
        <v/>
      </c>
      <c r="Y19" s="1" t="str">
        <f>IF(B19="","",(1-(1-EXP(-1*B19*BO19))^20))</f>
        <v/>
      </c>
      <c r="AA19" s="1" t="str">
        <f>IF(B19="","",(LN(F19)-LN(C19))^2)</f>
        <v/>
      </c>
      <c r="AB19" s="1" t="str">
        <f>IF(B19="","",(LN(G19)-LN(C19))^2)</f>
        <v/>
      </c>
      <c r="AC19" s="1" t="str">
        <f>IF(B19="","",(LN(H19)-LN(C19))^2)</f>
        <v/>
      </c>
      <c r="AD19" s="1" t="str">
        <f>IF(B19="","",(LN(I19)-LN(C19))^2)</f>
        <v/>
      </c>
      <c r="AE19" s="1" t="str">
        <f>IF(B19="","",(LN(J19)-LN(C19))^2)</f>
        <v/>
      </c>
      <c r="AF19" s="1" t="str">
        <f>IF(B19="","",(LN(K19)-LN(C19))^2)</f>
        <v/>
      </c>
      <c r="AG19" s="1" t="str">
        <f>IF(B19="","",(LN(L19)-LN(C19))^2)</f>
        <v/>
      </c>
      <c r="AH19" s="1" t="str">
        <f>IF(B19="","",(LN(M19)-LN(C19))^2)</f>
        <v/>
      </c>
      <c r="AI19" s="1" t="str">
        <f>IF(B19="","",(LN(N19)-LN(C19))^2)</f>
        <v/>
      </c>
      <c r="AJ19" s="1" t="str">
        <f>IF(B19="","",(LN(O19)-LN(C19))^2)</f>
        <v/>
      </c>
      <c r="AK19" s="1" t="str">
        <f>IF(B19="","",(LN(P19)-LN(C19))^2)</f>
        <v/>
      </c>
      <c r="AL19" s="1" t="str">
        <f>IF(B19="","",(LN(Q19)-LN(C19))^2)</f>
        <v/>
      </c>
      <c r="AM19" s="1" t="str">
        <f>IF(B19="","",(LN(R19)-LN(C19))^2)</f>
        <v/>
      </c>
      <c r="AN19" s="1" t="str">
        <f>IF(B19="","",(LN(S19)-LN(C19))^2)</f>
        <v/>
      </c>
      <c r="AO19" s="1" t="str">
        <f>IF(B19="","",(LN(T19)-LN(C19))^2)</f>
        <v/>
      </c>
      <c r="AP19" s="1" t="str">
        <f>IF(B19="","",(LN(U19)-LN(C19))^2)</f>
        <v/>
      </c>
      <c r="AQ19" s="1" t="str">
        <f>IF(B19="","",(LN(V19)-LN(C19))^2)</f>
        <v/>
      </c>
      <c r="AR19" s="1" t="str">
        <f>IF(B19="","",(LN(W19)-LN(C19))^2)</f>
        <v/>
      </c>
      <c r="AS19" s="1" t="str">
        <f>IF(B19="","",(LN(X19)-LN(C19))^2)</f>
        <v/>
      </c>
      <c r="AT19" s="1" t="str">
        <f>IF(B19="","",(LN(Y19)-LN(C19))^2)</f>
        <v/>
      </c>
      <c r="AV19" s="1">
        <f>IF(AV4="","",AV4)</f>
        <v>0.29111856849921058</v>
      </c>
      <c r="AW19" s="1">
        <f>IF(AW4="","",AW4)</f>
        <v>0.32610156436406262</v>
      </c>
      <c r="AX19" s="1">
        <f>IF(AX4="","",AX4)</f>
        <v>0.34624254462694293</v>
      </c>
      <c r="AY19" s="1">
        <f>IF(AY4="","",AY4)</f>
        <v>0.36034934620891801</v>
      </c>
      <c r="AZ19" s="1">
        <f>IF(AZ4="","",AZ4)</f>
        <v>0.37116816001658415</v>
      </c>
      <c r="BA19" s="1">
        <f>IF(BA4="","",BA4)</f>
        <v>0.37991794503525622</v>
      </c>
      <c r="BB19" s="1">
        <f>IF(BB4="","",BB4)</f>
        <v>0.38724700813179885</v>
      </c>
      <c r="BC19" s="1">
        <f>IF(BC4="","",BC4)</f>
        <v>0.39354126041354387</v>
      </c>
      <c r="BD19" s="1">
        <f>IF(BD4="","",BD4)</f>
        <v>0.39904896136858758</v>
      </c>
      <c r="BE19" s="1">
        <f>IF(BE4="","",BE4)</f>
        <v>0.40393916434959154</v>
      </c>
      <c r="BF19" s="1">
        <f>IF(BF4="","",BF4)</f>
        <v>0.40833212750247039</v>
      </c>
      <c r="BG19" s="1">
        <f>IF(BG4="","",BG4)</f>
        <v>0.41231640340448678</v>
      </c>
      <c r="BH19" s="1">
        <f>IF(BH4="","",BH4)</f>
        <v>0.41595905173529707</v>
      </c>
      <c r="BI19" s="1">
        <f>IF(BI4="","",BI4)</f>
        <v>0.41931205353928575</v>
      </c>
      <c r="BJ19" s="1">
        <f>IF(BJ4="","",BJ4)</f>
        <v>0.42241649624525174</v>
      </c>
      <c r="BK19" s="1">
        <f>IF(BK4="","",BK4)</f>
        <v>0.42530540774648395</v>
      </c>
      <c r="BL19" s="1">
        <f>IF(BL4="","",BL4)</f>
        <v>0.42800572219956962</v>
      </c>
      <c r="BM19" s="1">
        <f>IF(BM4="","",BM4)</f>
        <v>0.4305396870465078</v>
      </c>
      <c r="BN19" s="1">
        <f>IF(BN4="","",BN4)</f>
        <v>0.43292587342455807</v>
      </c>
      <c r="BO19" s="1">
        <f>IF(BO4="","",BO4)</f>
        <v>0.43517996293792272</v>
      </c>
    </row>
    <row r="20" spans="2:67">
      <c r="B20" s="9"/>
      <c r="C20" s="8"/>
      <c r="D20" s="1" t="str">
        <f ca="1">IF(B20="","",INDIRECT(ADDRESS(20,MATCH(B40,A35:AT35,0)-21)))</f>
        <v/>
      </c>
      <c r="F20" s="1" t="str">
        <f>IF(B20="","",(1-(1-EXP(-1*B20*AV20))^1))</f>
        <v/>
      </c>
      <c r="G20" s="1" t="str">
        <f>IF(B20="","",(1-(1-EXP(-1*B20*AW20))^2))</f>
        <v/>
      </c>
      <c r="H20" s="1" t="str">
        <f>IF(B20="","",(1-(1-EXP(-1*B20*AX20))^3))</f>
        <v/>
      </c>
      <c r="I20" s="1" t="str">
        <f>IF(B20="","",(1-(1-EXP(-1*B20*AY20))^4))</f>
        <v/>
      </c>
      <c r="J20" s="1" t="str">
        <f>IF(B20="","",(1-(1-EXP(-1*B20*AZ20))^5))</f>
        <v/>
      </c>
      <c r="K20" s="1" t="str">
        <f>IF(B20="","",(1-(1-EXP(-1*B20*BA20))^6))</f>
        <v/>
      </c>
      <c r="L20" s="1" t="str">
        <f>IF(B20="","",(1-(1-EXP(-1*B20*BB20))^7))</f>
        <v/>
      </c>
      <c r="M20" s="1" t="str">
        <f>IF(B20="","",(1-(1-EXP(-1*B20*BC20))^8))</f>
        <v/>
      </c>
      <c r="N20" s="1" t="str">
        <f>IF(B20="","",(1-(1-EXP(-1*B20*BD20))^9))</f>
        <v/>
      </c>
      <c r="O20" s="1" t="str">
        <f>IF(B20="","",(1-(1-EXP(-1*B20*BE20))^10))</f>
        <v/>
      </c>
      <c r="P20" s="1" t="str">
        <f>IF(B20="","",(1-(1-EXP(-1*B20*BF20))^11))</f>
        <v/>
      </c>
      <c r="Q20" s="1" t="str">
        <f>IF(B20="","",(1-(1-EXP(-1*B20*BG20))^12))</f>
        <v/>
      </c>
      <c r="R20" s="1" t="str">
        <f>IF(B20="","",(1-(1-EXP(-1*B20*BH20))^13))</f>
        <v/>
      </c>
      <c r="S20" s="1" t="str">
        <f>IF(B20="","",(1-(1-EXP(-1*B20*BI20))^14))</f>
        <v/>
      </c>
      <c r="T20" s="1" t="str">
        <f>IF(B20="","",(1-(1-EXP(-1*B20*BJ20))^15))</f>
        <v/>
      </c>
      <c r="U20" s="1" t="str">
        <f>IF(B20="","",(1-(1-EXP(-1*B20*BK20))^16))</f>
        <v/>
      </c>
      <c r="V20" s="1" t="str">
        <f>IF(B20="","",(1-(1-EXP(-1*B20*BL20))^17))</f>
        <v/>
      </c>
      <c r="W20" s="1" t="str">
        <f>IF(B20="","",(1-(1-EXP(-1*B20*BM20))^18))</f>
        <v/>
      </c>
      <c r="X20" s="1" t="str">
        <f>IF(B20="","",(1-(1-EXP(-1*B20*BN20))^19))</f>
        <v/>
      </c>
      <c r="Y20" s="1" t="str">
        <f>IF(B20="","",(1-(1-EXP(-1*B20*BO20))^20))</f>
        <v/>
      </c>
      <c r="AA20" s="1" t="str">
        <f>IF(B20="","",(LN(F20)-LN(C20))^2)</f>
        <v/>
      </c>
      <c r="AB20" s="1" t="str">
        <f>IF(B20="","",(LN(G20)-LN(C20))^2)</f>
        <v/>
      </c>
      <c r="AC20" s="1" t="str">
        <f>IF(B20="","",(LN(H20)-LN(C20))^2)</f>
        <v/>
      </c>
      <c r="AD20" s="1" t="str">
        <f>IF(B20="","",(LN(I20)-LN(C20))^2)</f>
        <v/>
      </c>
      <c r="AE20" s="1" t="str">
        <f>IF(B20="","",(LN(J20)-LN(C20))^2)</f>
        <v/>
      </c>
      <c r="AF20" s="1" t="str">
        <f>IF(B20="","",(LN(K20)-LN(C20))^2)</f>
        <v/>
      </c>
      <c r="AG20" s="1" t="str">
        <f>IF(B20="","",(LN(L20)-LN(C20))^2)</f>
        <v/>
      </c>
      <c r="AH20" s="1" t="str">
        <f>IF(B20="","",(LN(M20)-LN(C20))^2)</f>
        <v/>
      </c>
      <c r="AI20" s="1" t="str">
        <f>IF(B20="","",(LN(N20)-LN(C20))^2)</f>
        <v/>
      </c>
      <c r="AJ20" s="1" t="str">
        <f>IF(B20="","",(LN(O20)-LN(C20))^2)</f>
        <v/>
      </c>
      <c r="AK20" s="1" t="str">
        <f>IF(B20="","",(LN(P20)-LN(C20))^2)</f>
        <v/>
      </c>
      <c r="AL20" s="1" t="str">
        <f>IF(B20="","",(LN(Q20)-LN(C20))^2)</f>
        <v/>
      </c>
      <c r="AM20" s="1" t="str">
        <f>IF(B20="","",(LN(R20)-LN(C20))^2)</f>
        <v/>
      </c>
      <c r="AN20" s="1" t="str">
        <f>IF(B20="","",(LN(S20)-LN(C20))^2)</f>
        <v/>
      </c>
      <c r="AO20" s="1" t="str">
        <f>IF(B20="","",(LN(T20)-LN(C20))^2)</f>
        <v/>
      </c>
      <c r="AP20" s="1" t="str">
        <f>IF(B20="","",(LN(U20)-LN(C20))^2)</f>
        <v/>
      </c>
      <c r="AQ20" s="1" t="str">
        <f>IF(B20="","",(LN(V20)-LN(C20))^2)</f>
        <v/>
      </c>
      <c r="AR20" s="1" t="str">
        <f>IF(B20="","",(LN(W20)-LN(C20))^2)</f>
        <v/>
      </c>
      <c r="AS20" s="1" t="str">
        <f>IF(B20="","",(LN(X20)-LN(C20))^2)</f>
        <v/>
      </c>
      <c r="AT20" s="1" t="str">
        <f>IF(B20="","",(LN(Y20)-LN(C20))^2)</f>
        <v/>
      </c>
      <c r="AV20" s="1">
        <f>IF(AV4="","",AV4)</f>
        <v>0.29111856849921058</v>
      </c>
      <c r="AW20" s="1">
        <f>IF(AW4="","",AW4)</f>
        <v>0.32610156436406262</v>
      </c>
      <c r="AX20" s="1">
        <f>IF(AX4="","",AX4)</f>
        <v>0.34624254462694293</v>
      </c>
      <c r="AY20" s="1">
        <f>IF(AY4="","",AY4)</f>
        <v>0.36034934620891801</v>
      </c>
      <c r="AZ20" s="1">
        <f>IF(AZ4="","",AZ4)</f>
        <v>0.37116816001658415</v>
      </c>
      <c r="BA20" s="1">
        <f>IF(BA4="","",BA4)</f>
        <v>0.37991794503525622</v>
      </c>
      <c r="BB20" s="1">
        <f>IF(BB4="","",BB4)</f>
        <v>0.38724700813179885</v>
      </c>
      <c r="BC20" s="1">
        <f>IF(BC4="","",BC4)</f>
        <v>0.39354126041354387</v>
      </c>
      <c r="BD20" s="1">
        <f>IF(BD4="","",BD4)</f>
        <v>0.39904896136858758</v>
      </c>
      <c r="BE20" s="1">
        <f>IF(BE4="","",BE4)</f>
        <v>0.40393916434959154</v>
      </c>
      <c r="BF20" s="1">
        <f>IF(BF4="","",BF4)</f>
        <v>0.40833212750247039</v>
      </c>
      <c r="BG20" s="1">
        <f>IF(BG4="","",BG4)</f>
        <v>0.41231640340448678</v>
      </c>
      <c r="BH20" s="1">
        <f>IF(BH4="","",BH4)</f>
        <v>0.41595905173529707</v>
      </c>
      <c r="BI20" s="1">
        <f>IF(BI4="","",BI4)</f>
        <v>0.41931205353928575</v>
      </c>
      <c r="BJ20" s="1">
        <f>IF(BJ4="","",BJ4)</f>
        <v>0.42241649624525174</v>
      </c>
      <c r="BK20" s="1">
        <f>IF(BK4="","",BK4)</f>
        <v>0.42530540774648395</v>
      </c>
      <c r="BL20" s="1">
        <f>IF(BL4="","",BL4)</f>
        <v>0.42800572219956962</v>
      </c>
      <c r="BM20" s="1">
        <f>IF(BM4="","",BM4)</f>
        <v>0.4305396870465078</v>
      </c>
      <c r="BN20" s="1">
        <f>IF(BN4="","",BN4)</f>
        <v>0.43292587342455807</v>
      </c>
      <c r="BO20" s="1">
        <f>IF(BO4="","",BO4)</f>
        <v>0.43517996293792272</v>
      </c>
    </row>
    <row r="21" spans="2:67">
      <c r="B21" s="9"/>
      <c r="C21" s="8"/>
      <c r="D21" s="1" t="str">
        <f ca="1">IF(B21="","",INDIRECT(ADDRESS(21,MATCH(B40,A35:AT35,0)-21)))</f>
        <v/>
      </c>
      <c r="F21" s="1" t="str">
        <f>IF(B21="","",(1-(1-EXP(-1*B21*AV21))^1))</f>
        <v/>
      </c>
      <c r="G21" s="1" t="str">
        <f>IF(B21="","",(1-(1-EXP(-1*B21*AW21))^2))</f>
        <v/>
      </c>
      <c r="H21" s="1" t="str">
        <f>IF(B21="","",(1-(1-EXP(-1*B21*AX21))^3))</f>
        <v/>
      </c>
      <c r="I21" s="1" t="str">
        <f>IF(B21="","",(1-(1-EXP(-1*B21*AY21))^4))</f>
        <v/>
      </c>
      <c r="J21" s="1" t="str">
        <f>IF(B21="","",(1-(1-EXP(-1*B21*AZ21))^5))</f>
        <v/>
      </c>
      <c r="K21" s="1" t="str">
        <f>IF(B21="","",(1-(1-EXP(-1*B21*BA21))^6))</f>
        <v/>
      </c>
      <c r="L21" s="1" t="str">
        <f>IF(B21="","",(1-(1-EXP(-1*B21*BB21))^7))</f>
        <v/>
      </c>
      <c r="M21" s="1" t="str">
        <f>IF(B21="","",(1-(1-EXP(-1*B21*BC21))^8))</f>
        <v/>
      </c>
      <c r="N21" s="1" t="str">
        <f>IF(B21="","",(1-(1-EXP(-1*B21*BD21))^9))</f>
        <v/>
      </c>
      <c r="O21" s="1" t="str">
        <f>IF(B21="","",(1-(1-EXP(-1*B21*BE21))^10))</f>
        <v/>
      </c>
      <c r="P21" s="1" t="str">
        <f>IF(B21="","",(1-(1-EXP(-1*B21*BF21))^11))</f>
        <v/>
      </c>
      <c r="Q21" s="1" t="str">
        <f>IF(B21="","",(1-(1-EXP(-1*B21*BG21))^12))</f>
        <v/>
      </c>
      <c r="R21" s="1" t="str">
        <f>IF(B21="","",(1-(1-EXP(-1*B21*BH21))^13))</f>
        <v/>
      </c>
      <c r="S21" s="1" t="str">
        <f>IF(B21="","",(1-(1-EXP(-1*B21*BI21))^14))</f>
        <v/>
      </c>
      <c r="T21" s="1" t="str">
        <f>IF(B21="","",(1-(1-EXP(-1*B21*BJ21))^15))</f>
        <v/>
      </c>
      <c r="U21" s="1" t="str">
        <f>IF(B21="","",(1-(1-EXP(-1*B21*BK21))^16))</f>
        <v/>
      </c>
      <c r="V21" s="1" t="str">
        <f>IF(B21="","",(1-(1-EXP(-1*B21*BL21))^17))</f>
        <v/>
      </c>
      <c r="W21" s="1" t="str">
        <f>IF(B21="","",(1-(1-EXP(-1*B21*BM21))^18))</f>
        <v/>
      </c>
      <c r="X21" s="1" t="str">
        <f>IF(B21="","",(1-(1-EXP(-1*B21*BN21))^19))</f>
        <v/>
      </c>
      <c r="Y21" s="1" t="str">
        <f>IF(B21="","",(1-(1-EXP(-1*B21*BO21))^20))</f>
        <v/>
      </c>
      <c r="AA21" s="1" t="str">
        <f>IF(B21="","",(LN(F21)-LN(C21))^2)</f>
        <v/>
      </c>
      <c r="AB21" s="1" t="str">
        <f>IF(B21="","",(LN(G21)-LN(C21))^2)</f>
        <v/>
      </c>
      <c r="AC21" s="1" t="str">
        <f>IF(B21="","",(LN(H21)-LN(C21))^2)</f>
        <v/>
      </c>
      <c r="AD21" s="1" t="str">
        <f>IF(B21="","",(LN(I21)-LN(C21))^2)</f>
        <v/>
      </c>
      <c r="AE21" s="1" t="str">
        <f>IF(B21="","",(LN(J21)-LN(C21))^2)</f>
        <v/>
      </c>
      <c r="AF21" s="1" t="str">
        <f>IF(B21="","",(LN(K21)-LN(C21))^2)</f>
        <v/>
      </c>
      <c r="AG21" s="1" t="str">
        <f>IF(B21="","",(LN(L21)-LN(C21))^2)</f>
        <v/>
      </c>
      <c r="AH21" s="1" t="str">
        <f>IF(B21="","",(LN(M21)-LN(C21))^2)</f>
        <v/>
      </c>
      <c r="AI21" s="1" t="str">
        <f>IF(B21="","",(LN(N21)-LN(C21))^2)</f>
        <v/>
      </c>
      <c r="AJ21" s="1" t="str">
        <f>IF(B21="","",(LN(O21)-LN(C21))^2)</f>
        <v/>
      </c>
      <c r="AK21" s="1" t="str">
        <f>IF(B21="","",(LN(P21)-LN(C21))^2)</f>
        <v/>
      </c>
      <c r="AL21" s="1" t="str">
        <f>IF(B21="","",(LN(Q21)-LN(C21))^2)</f>
        <v/>
      </c>
      <c r="AM21" s="1" t="str">
        <f>IF(B21="","",(LN(R21)-LN(C21))^2)</f>
        <v/>
      </c>
      <c r="AN21" s="1" t="str">
        <f>IF(B21="","",(LN(S21)-LN(C21))^2)</f>
        <v/>
      </c>
      <c r="AO21" s="1" t="str">
        <f>IF(B21="","",(LN(T21)-LN(C21))^2)</f>
        <v/>
      </c>
      <c r="AP21" s="1" t="str">
        <f>IF(B21="","",(LN(U21)-LN(C21))^2)</f>
        <v/>
      </c>
      <c r="AQ21" s="1" t="str">
        <f>IF(B21="","",(LN(V21)-LN(C21))^2)</f>
        <v/>
      </c>
      <c r="AR21" s="1" t="str">
        <f>IF(B21="","",(LN(W21)-LN(C21))^2)</f>
        <v/>
      </c>
      <c r="AS21" s="1" t="str">
        <f>IF(B21="","",(LN(X21)-LN(C21))^2)</f>
        <v/>
      </c>
      <c r="AT21" s="1" t="str">
        <f>IF(B21="","",(LN(Y21)-LN(C21))^2)</f>
        <v/>
      </c>
      <c r="AV21" s="1">
        <f>IF(AV4="","",AV4)</f>
        <v>0.29111856849921058</v>
      </c>
      <c r="AW21" s="1">
        <f>IF(AW4="","",AW4)</f>
        <v>0.32610156436406262</v>
      </c>
      <c r="AX21" s="1">
        <f>IF(AX4="","",AX4)</f>
        <v>0.34624254462694293</v>
      </c>
      <c r="AY21" s="1">
        <f>IF(AY4="","",AY4)</f>
        <v>0.36034934620891801</v>
      </c>
      <c r="AZ21" s="1">
        <f>IF(AZ4="","",AZ4)</f>
        <v>0.37116816001658415</v>
      </c>
      <c r="BA21" s="1">
        <f>IF(BA4="","",BA4)</f>
        <v>0.37991794503525622</v>
      </c>
      <c r="BB21" s="1">
        <f>IF(BB4="","",BB4)</f>
        <v>0.38724700813179885</v>
      </c>
      <c r="BC21" s="1">
        <f>IF(BC4="","",BC4)</f>
        <v>0.39354126041354387</v>
      </c>
      <c r="BD21" s="1">
        <f>IF(BD4="","",BD4)</f>
        <v>0.39904896136858758</v>
      </c>
      <c r="BE21" s="1">
        <f>IF(BE4="","",BE4)</f>
        <v>0.40393916434959154</v>
      </c>
      <c r="BF21" s="1">
        <f>IF(BF4="","",BF4)</f>
        <v>0.40833212750247039</v>
      </c>
      <c r="BG21" s="1">
        <f>IF(BG4="","",BG4)</f>
        <v>0.41231640340448678</v>
      </c>
      <c r="BH21" s="1">
        <f>IF(BH4="","",BH4)</f>
        <v>0.41595905173529707</v>
      </c>
      <c r="BI21" s="1">
        <f>IF(BI4="","",BI4)</f>
        <v>0.41931205353928575</v>
      </c>
      <c r="BJ21" s="1">
        <f>IF(BJ4="","",BJ4)</f>
        <v>0.42241649624525174</v>
      </c>
      <c r="BK21" s="1">
        <f>IF(BK4="","",BK4)</f>
        <v>0.42530540774648395</v>
      </c>
      <c r="BL21" s="1">
        <f>IF(BL4="","",BL4)</f>
        <v>0.42800572219956962</v>
      </c>
      <c r="BM21" s="1">
        <f>IF(BM4="","",BM4)</f>
        <v>0.4305396870465078</v>
      </c>
      <c r="BN21" s="1">
        <f>IF(BN4="","",BN4)</f>
        <v>0.43292587342455807</v>
      </c>
      <c r="BO21" s="1">
        <f>IF(BO4="","",BO4)</f>
        <v>0.43517996293792272</v>
      </c>
    </row>
    <row r="22" spans="2:67">
      <c r="B22" s="9"/>
      <c r="C22" s="8"/>
      <c r="D22" s="1" t="str">
        <f ca="1">IF(B22="","",INDIRECT(ADDRESS(22,MATCH(B40,A35:AT35,0)-21)))</f>
        <v/>
      </c>
      <c r="F22" s="1" t="str">
        <f>IF(B22="","",(1-(1-EXP(-1*B22*AV22))^1))</f>
        <v/>
      </c>
      <c r="G22" s="1" t="str">
        <f>IF(B22="","",(1-(1-EXP(-1*B22*AW22))^2))</f>
        <v/>
      </c>
      <c r="H22" s="1" t="str">
        <f>IF(B22="","",(1-(1-EXP(-1*B22*AX22))^3))</f>
        <v/>
      </c>
      <c r="I22" s="1" t="str">
        <f>IF(B22="","",(1-(1-EXP(-1*B22*AY22))^4))</f>
        <v/>
      </c>
      <c r="J22" s="1" t="str">
        <f>IF(B22="","",(1-(1-EXP(-1*B22*AZ22))^5))</f>
        <v/>
      </c>
      <c r="K22" s="1" t="str">
        <f>IF(B22="","",(1-(1-EXP(-1*B22*BA22))^6))</f>
        <v/>
      </c>
      <c r="L22" s="1" t="str">
        <f>IF(B22="","",(1-(1-EXP(-1*B22*BB22))^7))</f>
        <v/>
      </c>
      <c r="M22" s="1" t="str">
        <f>IF(B22="","",(1-(1-EXP(-1*B22*BC22))^8))</f>
        <v/>
      </c>
      <c r="N22" s="1" t="str">
        <f>IF(B22="","",(1-(1-EXP(-1*B22*BD22))^9))</f>
        <v/>
      </c>
      <c r="O22" s="1" t="str">
        <f>IF(B22="","",(1-(1-EXP(-1*B22*BE22))^10))</f>
        <v/>
      </c>
      <c r="P22" s="1" t="str">
        <f>IF(B22="","",(1-(1-EXP(-1*B22*BF22))^11))</f>
        <v/>
      </c>
      <c r="Q22" s="1" t="str">
        <f>IF(B22="","",(1-(1-EXP(-1*B22*BG22))^12))</f>
        <v/>
      </c>
      <c r="R22" s="1" t="str">
        <f>IF(B22="","",(1-(1-EXP(-1*B22*BH22))^13))</f>
        <v/>
      </c>
      <c r="S22" s="1" t="str">
        <f>IF(B22="","",(1-(1-EXP(-1*B22*BI22))^14))</f>
        <v/>
      </c>
      <c r="T22" s="1" t="str">
        <f>IF(B22="","",(1-(1-EXP(-1*B22*BJ22))^15))</f>
        <v/>
      </c>
      <c r="U22" s="1" t="str">
        <f>IF(B22="","",(1-(1-EXP(-1*B22*BK22))^16))</f>
        <v/>
      </c>
      <c r="V22" s="1" t="str">
        <f>IF(B22="","",(1-(1-EXP(-1*B22*BL22))^17))</f>
        <v/>
      </c>
      <c r="W22" s="1" t="str">
        <f>IF(B22="","",(1-(1-EXP(-1*B22*BM22))^18))</f>
        <v/>
      </c>
      <c r="X22" s="1" t="str">
        <f>IF(B22="","",(1-(1-EXP(-1*B22*BN22))^19))</f>
        <v/>
      </c>
      <c r="Y22" s="1" t="str">
        <f>IF(B22="","",(1-(1-EXP(-1*B22*BO22))^20))</f>
        <v/>
      </c>
      <c r="AA22" s="1" t="str">
        <f>IF(B22="","",(LN(F22)-LN(C22))^2)</f>
        <v/>
      </c>
      <c r="AB22" s="1" t="str">
        <f>IF(B22="","",(LN(G22)-LN(C22))^2)</f>
        <v/>
      </c>
      <c r="AC22" s="1" t="str">
        <f>IF(B22="","",(LN(H22)-LN(C22))^2)</f>
        <v/>
      </c>
      <c r="AD22" s="1" t="str">
        <f>IF(B22="","",(LN(I22)-LN(C22))^2)</f>
        <v/>
      </c>
      <c r="AE22" s="1" t="str">
        <f>IF(B22="","",(LN(J22)-LN(C22))^2)</f>
        <v/>
      </c>
      <c r="AF22" s="1" t="str">
        <f>IF(B22="","",(LN(K22)-LN(C22))^2)</f>
        <v/>
      </c>
      <c r="AG22" s="1" t="str">
        <f>IF(B22="","",(LN(L22)-LN(C22))^2)</f>
        <v/>
      </c>
      <c r="AH22" s="1" t="str">
        <f>IF(B22="","",(LN(M22)-LN(C22))^2)</f>
        <v/>
      </c>
      <c r="AI22" s="1" t="str">
        <f>IF(B22="","",(LN(N22)-LN(C22))^2)</f>
        <v/>
      </c>
      <c r="AJ22" s="1" t="str">
        <f>IF(B22="","",(LN(O22)-LN(C22))^2)</f>
        <v/>
      </c>
      <c r="AK22" s="1" t="str">
        <f>IF(B22="","",(LN(P22)-LN(C22))^2)</f>
        <v/>
      </c>
      <c r="AL22" s="1" t="str">
        <f>IF(B22="","",(LN(Q22)-LN(C22))^2)</f>
        <v/>
      </c>
      <c r="AM22" s="1" t="str">
        <f>IF(B22="","",(LN(R22)-LN(C22))^2)</f>
        <v/>
      </c>
      <c r="AN22" s="1" t="str">
        <f>IF(B22="","",(LN(S22)-LN(C22))^2)</f>
        <v/>
      </c>
      <c r="AO22" s="1" t="str">
        <f>IF(B22="","",(LN(T22)-LN(C22))^2)</f>
        <v/>
      </c>
      <c r="AP22" s="1" t="str">
        <f>IF(B22="","",(LN(U22)-LN(C22))^2)</f>
        <v/>
      </c>
      <c r="AQ22" s="1" t="str">
        <f>IF(B22="","",(LN(V22)-LN(C22))^2)</f>
        <v/>
      </c>
      <c r="AR22" s="1" t="str">
        <f>IF(B22="","",(LN(W22)-LN(C22))^2)</f>
        <v/>
      </c>
      <c r="AS22" s="1" t="str">
        <f>IF(B22="","",(LN(X22)-LN(C22))^2)</f>
        <v/>
      </c>
      <c r="AT22" s="1" t="str">
        <f>IF(B22="","",(LN(Y22)-LN(C22))^2)</f>
        <v/>
      </c>
      <c r="AV22" s="1">
        <f>IF(AV4="","",AV4)</f>
        <v>0.29111856849921058</v>
      </c>
      <c r="AW22" s="1">
        <f>IF(AW4="","",AW4)</f>
        <v>0.32610156436406262</v>
      </c>
      <c r="AX22" s="1">
        <f>IF(AX4="","",AX4)</f>
        <v>0.34624254462694293</v>
      </c>
      <c r="AY22" s="1">
        <f>IF(AY4="","",AY4)</f>
        <v>0.36034934620891801</v>
      </c>
      <c r="AZ22" s="1">
        <f>IF(AZ4="","",AZ4)</f>
        <v>0.37116816001658415</v>
      </c>
      <c r="BA22" s="1">
        <f>IF(BA4="","",BA4)</f>
        <v>0.37991794503525622</v>
      </c>
      <c r="BB22" s="1">
        <f>IF(BB4="","",BB4)</f>
        <v>0.38724700813179885</v>
      </c>
      <c r="BC22" s="1">
        <f>IF(BC4="","",BC4)</f>
        <v>0.39354126041354387</v>
      </c>
      <c r="BD22" s="1">
        <f>IF(BD4="","",BD4)</f>
        <v>0.39904896136858758</v>
      </c>
      <c r="BE22" s="1">
        <f>IF(BE4="","",BE4)</f>
        <v>0.40393916434959154</v>
      </c>
      <c r="BF22" s="1">
        <f>IF(BF4="","",BF4)</f>
        <v>0.40833212750247039</v>
      </c>
      <c r="BG22" s="1">
        <f>IF(BG4="","",BG4)</f>
        <v>0.41231640340448678</v>
      </c>
      <c r="BH22" s="1">
        <f>IF(BH4="","",BH4)</f>
        <v>0.41595905173529707</v>
      </c>
      <c r="BI22" s="1">
        <f>IF(BI4="","",BI4)</f>
        <v>0.41931205353928575</v>
      </c>
      <c r="BJ22" s="1">
        <f>IF(BJ4="","",BJ4)</f>
        <v>0.42241649624525174</v>
      </c>
      <c r="BK22" s="1">
        <f>IF(BK4="","",BK4)</f>
        <v>0.42530540774648395</v>
      </c>
      <c r="BL22" s="1">
        <f>IF(BL4="","",BL4)</f>
        <v>0.42800572219956962</v>
      </c>
      <c r="BM22" s="1">
        <f>IF(BM4="","",BM4)</f>
        <v>0.4305396870465078</v>
      </c>
      <c r="BN22" s="1">
        <f>IF(BN4="","",BN4)</f>
        <v>0.43292587342455807</v>
      </c>
      <c r="BO22" s="1">
        <f>IF(BO4="","",BO4)</f>
        <v>0.43517996293792272</v>
      </c>
    </row>
    <row r="23" spans="2:67">
      <c r="B23" s="9"/>
      <c r="C23" s="8"/>
      <c r="D23" s="1" t="str">
        <f ca="1">IF(B23="","",INDIRECT(ADDRESS(23,MATCH(B40,A35:AT35,0)-21)))</f>
        <v/>
      </c>
      <c r="F23" s="1" t="str">
        <f>IF(B23="","",(1-(1-EXP(-1*B23*AV23))^1))</f>
        <v/>
      </c>
      <c r="G23" s="1" t="str">
        <f>IF(B23="","",(1-(1-EXP(-1*B23*AW23))^2))</f>
        <v/>
      </c>
      <c r="H23" s="1" t="str">
        <f>IF(B23="","",(1-(1-EXP(-1*B23*AX23))^3))</f>
        <v/>
      </c>
      <c r="I23" s="1" t="str">
        <f>IF(B23="","",(1-(1-EXP(-1*B23*AY23))^4))</f>
        <v/>
      </c>
      <c r="J23" s="1" t="str">
        <f>IF(B23="","",(1-(1-EXP(-1*B23*AZ23))^5))</f>
        <v/>
      </c>
      <c r="K23" s="1" t="str">
        <f>IF(B23="","",(1-(1-EXP(-1*B23*BA23))^6))</f>
        <v/>
      </c>
      <c r="L23" s="1" t="str">
        <f>IF(B23="","",(1-(1-EXP(-1*B23*BB23))^7))</f>
        <v/>
      </c>
      <c r="M23" s="1" t="str">
        <f>IF(B23="","",(1-(1-EXP(-1*B23*BC23))^8))</f>
        <v/>
      </c>
      <c r="N23" s="1" t="str">
        <f>IF(B23="","",(1-(1-EXP(-1*B23*BD23))^9))</f>
        <v/>
      </c>
      <c r="O23" s="1" t="str">
        <f>IF(B23="","",(1-(1-EXP(-1*B23*BE23))^10))</f>
        <v/>
      </c>
      <c r="P23" s="1" t="str">
        <f>IF(B23="","",(1-(1-EXP(-1*B23*BF23))^11))</f>
        <v/>
      </c>
      <c r="Q23" s="1" t="str">
        <f>IF(B23="","",(1-(1-EXP(-1*B23*BG23))^12))</f>
        <v/>
      </c>
      <c r="R23" s="1" t="str">
        <f>IF(B23="","",(1-(1-EXP(-1*B23*BH23))^13))</f>
        <v/>
      </c>
      <c r="S23" s="1" t="str">
        <f>IF(B23="","",(1-(1-EXP(-1*B23*BI23))^14))</f>
        <v/>
      </c>
      <c r="T23" s="1" t="str">
        <f>IF(B23="","",(1-(1-EXP(-1*B23*BJ23))^15))</f>
        <v/>
      </c>
      <c r="U23" s="1" t="str">
        <f>IF(B23="","",(1-(1-EXP(-1*B23*BK23))^16))</f>
        <v/>
      </c>
      <c r="V23" s="1" t="str">
        <f>IF(B23="","",(1-(1-EXP(-1*B23*BL23))^17))</f>
        <v/>
      </c>
      <c r="W23" s="1" t="str">
        <f>IF(B23="","",(1-(1-EXP(-1*B23*BM23))^18))</f>
        <v/>
      </c>
      <c r="X23" s="1" t="str">
        <f>IF(B23="","",(1-(1-EXP(-1*B23*BN23))^19))</f>
        <v/>
      </c>
      <c r="Y23" s="1" t="str">
        <f>IF(B23="","",(1-(1-EXP(-1*B23*BO23))^20))</f>
        <v/>
      </c>
      <c r="AA23" s="1" t="str">
        <f>IF(B23="","",(LN(F23)-LN(C23))^2)</f>
        <v/>
      </c>
      <c r="AB23" s="1" t="str">
        <f>IF(B23="","",(LN(G23)-LN(C23))^2)</f>
        <v/>
      </c>
      <c r="AC23" s="1" t="str">
        <f>IF(B23="","",(LN(H23)-LN(C23))^2)</f>
        <v/>
      </c>
      <c r="AD23" s="1" t="str">
        <f>IF(B23="","",(LN(I23)-LN(C23))^2)</f>
        <v/>
      </c>
      <c r="AE23" s="1" t="str">
        <f>IF(B23="","",(LN(J23)-LN(C23))^2)</f>
        <v/>
      </c>
      <c r="AF23" s="1" t="str">
        <f>IF(B23="","",(LN(K23)-LN(C23))^2)</f>
        <v/>
      </c>
      <c r="AG23" s="1" t="str">
        <f>IF(B23="","",(LN(L23)-LN(C23))^2)</f>
        <v/>
      </c>
      <c r="AH23" s="1" t="str">
        <f>IF(B23="","",(LN(M23)-LN(C23))^2)</f>
        <v/>
      </c>
      <c r="AI23" s="1" t="str">
        <f>IF(B23="","",(LN(N23)-LN(C23))^2)</f>
        <v/>
      </c>
      <c r="AJ23" s="1" t="str">
        <f>IF(B23="","",(LN(O23)-LN(C23))^2)</f>
        <v/>
      </c>
      <c r="AK23" s="1" t="str">
        <f>IF(B23="","",(LN(P23)-LN(C23))^2)</f>
        <v/>
      </c>
      <c r="AL23" s="1" t="str">
        <f>IF(B23="","",(LN(Q23)-LN(C23))^2)</f>
        <v/>
      </c>
      <c r="AM23" s="1" t="str">
        <f>IF(B23="","",(LN(R23)-LN(C23))^2)</f>
        <v/>
      </c>
      <c r="AN23" s="1" t="str">
        <f>IF(B23="","",(LN(S23)-LN(C23))^2)</f>
        <v/>
      </c>
      <c r="AO23" s="1" t="str">
        <f>IF(B23="","",(LN(T23)-LN(C23))^2)</f>
        <v/>
      </c>
      <c r="AP23" s="1" t="str">
        <f>IF(B23="","",(LN(U23)-LN(C23))^2)</f>
        <v/>
      </c>
      <c r="AQ23" s="1" t="str">
        <f>IF(B23="","",(LN(V23)-LN(C23))^2)</f>
        <v/>
      </c>
      <c r="AR23" s="1" t="str">
        <f>IF(B23="","",(LN(W23)-LN(C23))^2)</f>
        <v/>
      </c>
      <c r="AS23" s="1" t="str">
        <f>IF(B23="","",(LN(X23)-LN(C23))^2)</f>
        <v/>
      </c>
      <c r="AT23" s="1" t="str">
        <f>IF(B23="","",(LN(Y23)-LN(C23))^2)</f>
        <v/>
      </c>
      <c r="AV23" s="1">
        <f>IF(AV4="","",AV4)</f>
        <v>0.29111856849921058</v>
      </c>
      <c r="AW23" s="1">
        <f>IF(AW4="","",AW4)</f>
        <v>0.32610156436406262</v>
      </c>
      <c r="AX23" s="1">
        <f>IF(AX4="","",AX4)</f>
        <v>0.34624254462694293</v>
      </c>
      <c r="AY23" s="1">
        <f>IF(AY4="","",AY4)</f>
        <v>0.36034934620891801</v>
      </c>
      <c r="AZ23" s="1">
        <f>IF(AZ4="","",AZ4)</f>
        <v>0.37116816001658415</v>
      </c>
      <c r="BA23" s="1">
        <f>IF(BA4="","",BA4)</f>
        <v>0.37991794503525622</v>
      </c>
      <c r="BB23" s="1">
        <f>IF(BB4="","",BB4)</f>
        <v>0.38724700813179885</v>
      </c>
      <c r="BC23" s="1">
        <f>IF(BC4="","",BC4)</f>
        <v>0.39354126041354387</v>
      </c>
      <c r="BD23" s="1">
        <f>IF(BD4="","",BD4)</f>
        <v>0.39904896136858758</v>
      </c>
      <c r="BE23" s="1">
        <f>IF(BE4="","",BE4)</f>
        <v>0.40393916434959154</v>
      </c>
      <c r="BF23" s="1">
        <f>IF(BF4="","",BF4)</f>
        <v>0.40833212750247039</v>
      </c>
      <c r="BG23" s="1">
        <f>IF(BG4="","",BG4)</f>
        <v>0.41231640340448678</v>
      </c>
      <c r="BH23" s="1">
        <f>IF(BH4="","",BH4)</f>
        <v>0.41595905173529707</v>
      </c>
      <c r="BI23" s="1">
        <f>IF(BI4="","",BI4)</f>
        <v>0.41931205353928575</v>
      </c>
      <c r="BJ23" s="1">
        <f>IF(BJ4="","",BJ4)</f>
        <v>0.42241649624525174</v>
      </c>
      <c r="BK23" s="1">
        <f>IF(BK4="","",BK4)</f>
        <v>0.42530540774648395</v>
      </c>
      <c r="BL23" s="1">
        <f>IF(BL4="","",BL4)</f>
        <v>0.42800572219956962</v>
      </c>
      <c r="BM23" s="1">
        <f>IF(BM4="","",BM4)</f>
        <v>0.4305396870465078</v>
      </c>
      <c r="BN23" s="1">
        <f>IF(BN4="","",BN4)</f>
        <v>0.43292587342455807</v>
      </c>
      <c r="BO23" s="1">
        <f>IF(BO4="","",BO4)</f>
        <v>0.43517996293792272</v>
      </c>
    </row>
    <row r="24" spans="2:67">
      <c r="B24" s="9"/>
      <c r="C24" s="8"/>
      <c r="D24" s="1" t="str">
        <f ca="1">IF(B24="","",INDIRECT(ADDRESS(24,MATCH(B40,A35:AT35,0)-21)))</f>
        <v/>
      </c>
      <c r="F24" s="1" t="str">
        <f>IF(B24="","",(1-(1-EXP(-1*B24*AV24))^1))</f>
        <v/>
      </c>
      <c r="G24" s="1" t="str">
        <f>IF(B24="","",(1-(1-EXP(-1*B24*AW24))^2))</f>
        <v/>
      </c>
      <c r="H24" s="1" t="str">
        <f>IF(B24="","",(1-(1-EXP(-1*B24*AX24))^3))</f>
        <v/>
      </c>
      <c r="I24" s="1" t="str">
        <f>IF(B24="","",(1-(1-EXP(-1*B24*AY24))^4))</f>
        <v/>
      </c>
      <c r="J24" s="1" t="str">
        <f>IF(B24="","",(1-(1-EXP(-1*B24*AZ24))^5))</f>
        <v/>
      </c>
      <c r="K24" s="1" t="str">
        <f>IF(B24="","",(1-(1-EXP(-1*B24*BA24))^6))</f>
        <v/>
      </c>
      <c r="L24" s="1" t="str">
        <f>IF(B24="","",(1-(1-EXP(-1*B24*BB24))^7))</f>
        <v/>
      </c>
      <c r="M24" s="1" t="str">
        <f>IF(B24="","",(1-(1-EXP(-1*B24*BC24))^8))</f>
        <v/>
      </c>
      <c r="N24" s="1" t="str">
        <f>IF(B24="","",(1-(1-EXP(-1*B24*BD24))^9))</f>
        <v/>
      </c>
      <c r="O24" s="1" t="str">
        <f>IF(B24="","",(1-(1-EXP(-1*B24*BE24))^10))</f>
        <v/>
      </c>
      <c r="P24" s="1" t="str">
        <f>IF(B24="","",(1-(1-EXP(-1*B24*BF24))^11))</f>
        <v/>
      </c>
      <c r="Q24" s="1" t="str">
        <f>IF(B24="","",(1-(1-EXP(-1*B24*BG24))^12))</f>
        <v/>
      </c>
      <c r="R24" s="1" t="str">
        <f>IF(B24="","",(1-(1-EXP(-1*B24*BH24))^13))</f>
        <v/>
      </c>
      <c r="S24" s="1" t="str">
        <f>IF(B24="","",(1-(1-EXP(-1*B24*BI24))^14))</f>
        <v/>
      </c>
      <c r="T24" s="1" t="str">
        <f>IF(B24="","",(1-(1-EXP(-1*B24*BJ24))^15))</f>
        <v/>
      </c>
      <c r="U24" s="1" t="str">
        <f>IF(B24="","",(1-(1-EXP(-1*B24*BK24))^16))</f>
        <v/>
      </c>
      <c r="V24" s="1" t="str">
        <f>IF(B24="","",(1-(1-EXP(-1*B24*BL24))^17))</f>
        <v/>
      </c>
      <c r="W24" s="1" t="str">
        <f>IF(B24="","",(1-(1-EXP(-1*B24*BM24))^18))</f>
        <v/>
      </c>
      <c r="X24" s="1" t="str">
        <f>IF(B24="","",(1-(1-EXP(-1*B24*BN24))^19))</f>
        <v/>
      </c>
      <c r="Y24" s="1" t="str">
        <f>IF(B24="","",(1-(1-EXP(-1*B24*BO24))^20))</f>
        <v/>
      </c>
      <c r="AA24" s="1" t="str">
        <f>IF(B24="","",(LN(F24)-LN(C24))^2)</f>
        <v/>
      </c>
      <c r="AB24" s="1" t="str">
        <f>IF(B24="","",(LN(G24)-LN(C24))^2)</f>
        <v/>
      </c>
      <c r="AC24" s="1" t="str">
        <f>IF(B24="","",(LN(H24)-LN(C24))^2)</f>
        <v/>
      </c>
      <c r="AD24" s="1" t="str">
        <f>IF(B24="","",(LN(I24)-LN(C24))^2)</f>
        <v/>
      </c>
      <c r="AE24" s="1" t="str">
        <f>IF(B24="","",(LN(J24)-LN(C24))^2)</f>
        <v/>
      </c>
      <c r="AF24" s="1" t="str">
        <f>IF(B24="","",(LN(K24)-LN(C24))^2)</f>
        <v/>
      </c>
      <c r="AG24" s="1" t="str">
        <f>IF(B24="","",(LN(L24)-LN(C24))^2)</f>
        <v/>
      </c>
      <c r="AH24" s="1" t="str">
        <f>IF(B24="","",(LN(M24)-LN(C24))^2)</f>
        <v/>
      </c>
      <c r="AI24" s="1" t="str">
        <f>IF(B24="","",(LN(N24)-LN(C24))^2)</f>
        <v/>
      </c>
      <c r="AJ24" s="1" t="str">
        <f>IF(B24="","",(LN(O24)-LN(C24))^2)</f>
        <v/>
      </c>
      <c r="AK24" s="1" t="str">
        <f>IF(B24="","",(LN(P24)-LN(C24))^2)</f>
        <v/>
      </c>
      <c r="AL24" s="1" t="str">
        <f>IF(B24="","",(LN(Q24)-LN(C24))^2)</f>
        <v/>
      </c>
      <c r="AM24" s="1" t="str">
        <f>IF(B24="","",(LN(R24)-LN(C24))^2)</f>
        <v/>
      </c>
      <c r="AN24" s="1" t="str">
        <f>IF(B24="","",(LN(S24)-LN(C24))^2)</f>
        <v/>
      </c>
      <c r="AO24" s="1" t="str">
        <f>IF(B24="","",(LN(T24)-LN(C24))^2)</f>
        <v/>
      </c>
      <c r="AP24" s="1" t="str">
        <f>IF(B24="","",(LN(U24)-LN(C24))^2)</f>
        <v/>
      </c>
      <c r="AQ24" s="1" t="str">
        <f>IF(B24="","",(LN(V24)-LN(C24))^2)</f>
        <v/>
      </c>
      <c r="AR24" s="1" t="str">
        <f>IF(B24="","",(LN(W24)-LN(C24))^2)</f>
        <v/>
      </c>
      <c r="AS24" s="1" t="str">
        <f>IF(B24="","",(LN(X24)-LN(C24))^2)</f>
        <v/>
      </c>
      <c r="AT24" s="1" t="str">
        <f>IF(B24="","",(LN(Y24)-LN(C24))^2)</f>
        <v/>
      </c>
      <c r="AV24" s="1">
        <f>IF(AV4="","",AV4)</f>
        <v>0.29111856849921058</v>
      </c>
      <c r="AW24" s="1">
        <f>IF(AW4="","",AW4)</f>
        <v>0.32610156436406262</v>
      </c>
      <c r="AX24" s="1">
        <f>IF(AX4="","",AX4)</f>
        <v>0.34624254462694293</v>
      </c>
      <c r="AY24" s="1">
        <f>IF(AY4="","",AY4)</f>
        <v>0.36034934620891801</v>
      </c>
      <c r="AZ24" s="1">
        <f>IF(AZ4="","",AZ4)</f>
        <v>0.37116816001658415</v>
      </c>
      <c r="BA24" s="1">
        <f>IF(BA4="","",BA4)</f>
        <v>0.37991794503525622</v>
      </c>
      <c r="BB24" s="1">
        <f>IF(BB4="","",BB4)</f>
        <v>0.38724700813179885</v>
      </c>
      <c r="BC24" s="1">
        <f>IF(BC4="","",BC4)</f>
        <v>0.39354126041354387</v>
      </c>
      <c r="BD24" s="1">
        <f>IF(BD4="","",BD4)</f>
        <v>0.39904896136858758</v>
      </c>
      <c r="BE24" s="1">
        <f>IF(BE4="","",BE4)</f>
        <v>0.40393916434959154</v>
      </c>
      <c r="BF24" s="1">
        <f>IF(BF4="","",BF4)</f>
        <v>0.40833212750247039</v>
      </c>
      <c r="BG24" s="1">
        <f>IF(BG4="","",BG4)</f>
        <v>0.41231640340448678</v>
      </c>
      <c r="BH24" s="1">
        <f>IF(BH4="","",BH4)</f>
        <v>0.41595905173529707</v>
      </c>
      <c r="BI24" s="1">
        <f>IF(BI4="","",BI4)</f>
        <v>0.41931205353928575</v>
      </c>
      <c r="BJ24" s="1">
        <f>IF(BJ4="","",BJ4)</f>
        <v>0.42241649624525174</v>
      </c>
      <c r="BK24" s="1">
        <f>IF(BK4="","",BK4)</f>
        <v>0.42530540774648395</v>
      </c>
      <c r="BL24" s="1">
        <f>IF(BL4="","",BL4)</f>
        <v>0.42800572219956962</v>
      </c>
      <c r="BM24" s="1">
        <f>IF(BM4="","",BM4)</f>
        <v>0.4305396870465078</v>
      </c>
      <c r="BN24" s="1">
        <f>IF(BN4="","",BN4)</f>
        <v>0.43292587342455807</v>
      </c>
      <c r="BO24" s="1">
        <f>IF(BO4="","",BO4)</f>
        <v>0.43517996293792272</v>
      </c>
    </row>
    <row r="25" spans="2:67">
      <c r="B25" s="9"/>
      <c r="C25" s="8"/>
      <c r="D25" s="1" t="str">
        <f ca="1">IF(B25="","",INDIRECT(ADDRESS(25,MATCH(B40,A35:AT35,0)-21)))</f>
        <v/>
      </c>
      <c r="F25" s="1" t="str">
        <f>IF(B25="","",(1-(1-EXP(-1*B25*AV25))^1))</f>
        <v/>
      </c>
      <c r="G25" s="1" t="str">
        <f>IF(B25="","",(1-(1-EXP(-1*B25*AW25))^2))</f>
        <v/>
      </c>
      <c r="H25" s="1" t="str">
        <f>IF(B25="","",(1-(1-EXP(-1*B25*AX25))^3))</f>
        <v/>
      </c>
      <c r="I25" s="1" t="str">
        <f>IF(B25="","",(1-(1-EXP(-1*B25*AY25))^4))</f>
        <v/>
      </c>
      <c r="J25" s="1" t="str">
        <f>IF(B25="","",(1-(1-EXP(-1*B25*AZ25))^5))</f>
        <v/>
      </c>
      <c r="K25" s="1" t="str">
        <f>IF(B25="","",(1-(1-EXP(-1*B25*BA25))^6))</f>
        <v/>
      </c>
      <c r="L25" s="1" t="str">
        <f>IF(B25="","",(1-(1-EXP(-1*B25*BB25))^7))</f>
        <v/>
      </c>
      <c r="M25" s="1" t="str">
        <f>IF(B25="","",(1-(1-EXP(-1*B25*BC25))^8))</f>
        <v/>
      </c>
      <c r="N25" s="1" t="str">
        <f>IF(B25="","",(1-(1-EXP(-1*B25*BD25))^9))</f>
        <v/>
      </c>
      <c r="O25" s="1" t="str">
        <f>IF(B25="","",(1-(1-EXP(-1*B25*BE25))^10))</f>
        <v/>
      </c>
      <c r="P25" s="1" t="str">
        <f>IF(B25="","",(1-(1-EXP(-1*B25*BF25))^11))</f>
        <v/>
      </c>
      <c r="Q25" s="1" t="str">
        <f>IF(B25="","",(1-(1-EXP(-1*B25*BG25))^12))</f>
        <v/>
      </c>
      <c r="R25" s="1" t="str">
        <f>IF(B25="","",(1-(1-EXP(-1*B25*BH25))^13))</f>
        <v/>
      </c>
      <c r="S25" s="1" t="str">
        <f>IF(B25="","",(1-(1-EXP(-1*B25*BI25))^14))</f>
        <v/>
      </c>
      <c r="T25" s="1" t="str">
        <f>IF(B25="","",(1-(1-EXP(-1*B25*BJ25))^15))</f>
        <v/>
      </c>
      <c r="U25" s="1" t="str">
        <f>IF(B25="","",(1-(1-EXP(-1*B25*BK25))^16))</f>
        <v/>
      </c>
      <c r="V25" s="1" t="str">
        <f>IF(B25="","",(1-(1-EXP(-1*B25*BL25))^17))</f>
        <v/>
      </c>
      <c r="W25" s="1" t="str">
        <f>IF(B25="","",(1-(1-EXP(-1*B25*BM25))^18))</f>
        <v/>
      </c>
      <c r="X25" s="1" t="str">
        <f>IF(B25="","",(1-(1-EXP(-1*B25*BN25))^19))</f>
        <v/>
      </c>
      <c r="Y25" s="1" t="str">
        <f>IF(B25="","",(1-(1-EXP(-1*B25*BO25))^20))</f>
        <v/>
      </c>
      <c r="AA25" s="1" t="str">
        <f>IF(B25="","",(LN(F25)-LN(C25))^2)</f>
        <v/>
      </c>
      <c r="AB25" s="1" t="str">
        <f>IF(B25="","",(LN(G25)-LN(C25))^2)</f>
        <v/>
      </c>
      <c r="AC25" s="1" t="str">
        <f>IF(B25="","",(LN(H25)-LN(C25))^2)</f>
        <v/>
      </c>
      <c r="AD25" s="1" t="str">
        <f>IF(B25="","",(LN(I25)-LN(C25))^2)</f>
        <v/>
      </c>
      <c r="AE25" s="1" t="str">
        <f>IF(B25="","",(LN(J25)-LN(C25))^2)</f>
        <v/>
      </c>
      <c r="AF25" s="1" t="str">
        <f>IF(B25="","",(LN(K25)-LN(C25))^2)</f>
        <v/>
      </c>
      <c r="AG25" s="1" t="str">
        <f>IF(B25="","",(LN(L25)-LN(C25))^2)</f>
        <v/>
      </c>
      <c r="AH25" s="1" t="str">
        <f>IF(B25="","",(LN(M25)-LN(C25))^2)</f>
        <v/>
      </c>
      <c r="AI25" s="1" t="str">
        <f>IF(B25="","",(LN(N25)-LN(C25))^2)</f>
        <v/>
      </c>
      <c r="AJ25" s="1" t="str">
        <f>IF(B25="","",(LN(O25)-LN(C25))^2)</f>
        <v/>
      </c>
      <c r="AK25" s="1" t="str">
        <f>IF(B25="","",(LN(P25)-LN(C25))^2)</f>
        <v/>
      </c>
      <c r="AL25" s="1" t="str">
        <f>IF(B25="","",(LN(Q25)-LN(C25))^2)</f>
        <v/>
      </c>
      <c r="AM25" s="1" t="str">
        <f>IF(B25="","",(LN(R25)-LN(C25))^2)</f>
        <v/>
      </c>
      <c r="AN25" s="1" t="str">
        <f>IF(B25="","",(LN(S25)-LN(C25))^2)</f>
        <v/>
      </c>
      <c r="AO25" s="1" t="str">
        <f>IF(B25="","",(LN(T25)-LN(C25))^2)</f>
        <v/>
      </c>
      <c r="AP25" s="1" t="str">
        <f>IF(B25="","",(LN(U25)-LN(C25))^2)</f>
        <v/>
      </c>
      <c r="AQ25" s="1" t="str">
        <f>IF(B25="","",(LN(V25)-LN(C25))^2)</f>
        <v/>
      </c>
      <c r="AR25" s="1" t="str">
        <f>IF(B25="","",(LN(W25)-LN(C25))^2)</f>
        <v/>
      </c>
      <c r="AS25" s="1" t="str">
        <f>IF(B25="","",(LN(X25)-LN(C25))^2)</f>
        <v/>
      </c>
      <c r="AT25" s="1" t="str">
        <f>IF(B25="","",(LN(Y25)-LN(C25))^2)</f>
        <v/>
      </c>
      <c r="AV25" s="1">
        <f>IF(AV4="","",AV4)</f>
        <v>0.29111856849921058</v>
      </c>
      <c r="AW25" s="1">
        <f>IF(AW4="","",AW4)</f>
        <v>0.32610156436406262</v>
      </c>
      <c r="AX25" s="1">
        <f>IF(AX4="","",AX4)</f>
        <v>0.34624254462694293</v>
      </c>
      <c r="AY25" s="1">
        <f>IF(AY4="","",AY4)</f>
        <v>0.36034934620891801</v>
      </c>
      <c r="AZ25" s="1">
        <f>IF(AZ4="","",AZ4)</f>
        <v>0.37116816001658415</v>
      </c>
      <c r="BA25" s="1">
        <f>IF(BA4="","",BA4)</f>
        <v>0.37991794503525622</v>
      </c>
      <c r="BB25" s="1">
        <f>IF(BB4="","",BB4)</f>
        <v>0.38724700813179885</v>
      </c>
      <c r="BC25" s="1">
        <f>IF(BC4="","",BC4)</f>
        <v>0.39354126041354387</v>
      </c>
      <c r="BD25" s="1">
        <f>IF(BD4="","",BD4)</f>
        <v>0.39904896136858758</v>
      </c>
      <c r="BE25" s="1">
        <f>IF(BE4="","",BE4)</f>
        <v>0.40393916434959154</v>
      </c>
      <c r="BF25" s="1">
        <f>IF(BF4="","",BF4)</f>
        <v>0.40833212750247039</v>
      </c>
      <c r="BG25" s="1">
        <f>IF(BG4="","",BG4)</f>
        <v>0.41231640340448678</v>
      </c>
      <c r="BH25" s="1">
        <f>IF(BH4="","",BH4)</f>
        <v>0.41595905173529707</v>
      </c>
      <c r="BI25" s="1">
        <f>IF(BI4="","",BI4)</f>
        <v>0.41931205353928575</v>
      </c>
      <c r="BJ25" s="1">
        <f>IF(BJ4="","",BJ4)</f>
        <v>0.42241649624525174</v>
      </c>
      <c r="BK25" s="1">
        <f>IF(BK4="","",BK4)</f>
        <v>0.42530540774648395</v>
      </c>
      <c r="BL25" s="1">
        <f>IF(BL4="","",BL4)</f>
        <v>0.42800572219956962</v>
      </c>
      <c r="BM25" s="1">
        <f>IF(BM4="","",BM4)</f>
        <v>0.4305396870465078</v>
      </c>
      <c r="BN25" s="1">
        <f>IF(BN4="","",BN4)</f>
        <v>0.43292587342455807</v>
      </c>
      <c r="BO25" s="1">
        <f>IF(BO4="","",BO4)</f>
        <v>0.43517996293792272</v>
      </c>
    </row>
    <row r="26" spans="2:67">
      <c r="B26" s="9"/>
      <c r="C26" s="8"/>
      <c r="D26" s="1" t="str">
        <f ca="1">IF(B26="","",INDIRECT(ADDRESS(26,MATCH(B40,A35:AT35,0)-21)))</f>
        <v/>
      </c>
      <c r="F26" s="1" t="str">
        <f>IF(B26="","",(1-(1-EXP(-1*B26*AV26))^1))</f>
        <v/>
      </c>
      <c r="G26" s="1" t="str">
        <f>IF(B26="","",(1-(1-EXP(-1*B26*AW26))^2))</f>
        <v/>
      </c>
      <c r="H26" s="1" t="str">
        <f>IF(B26="","",(1-(1-EXP(-1*B26*AX26))^3))</f>
        <v/>
      </c>
      <c r="I26" s="1" t="str">
        <f>IF(B26="","",(1-(1-EXP(-1*B26*AY26))^4))</f>
        <v/>
      </c>
      <c r="J26" s="1" t="str">
        <f>IF(B26="","",(1-(1-EXP(-1*B26*AZ26))^5))</f>
        <v/>
      </c>
      <c r="K26" s="1" t="str">
        <f>IF(B26="","",(1-(1-EXP(-1*B26*BA26))^6))</f>
        <v/>
      </c>
      <c r="L26" s="1" t="str">
        <f>IF(B26="","",(1-(1-EXP(-1*B26*BB26))^7))</f>
        <v/>
      </c>
      <c r="M26" s="1" t="str">
        <f>IF(B26="","",(1-(1-EXP(-1*B26*BC26))^8))</f>
        <v/>
      </c>
      <c r="N26" s="1" t="str">
        <f>IF(B26="","",(1-(1-EXP(-1*B26*BD26))^9))</f>
        <v/>
      </c>
      <c r="O26" s="1" t="str">
        <f>IF(B26="","",(1-(1-EXP(-1*B26*BE26))^10))</f>
        <v/>
      </c>
      <c r="P26" s="1" t="str">
        <f>IF(B26="","",(1-(1-EXP(-1*B26*BF26))^11))</f>
        <v/>
      </c>
      <c r="Q26" s="1" t="str">
        <f>IF(B26="","",(1-(1-EXP(-1*B26*BG26))^12))</f>
        <v/>
      </c>
      <c r="R26" s="1" t="str">
        <f>IF(B26="","",(1-(1-EXP(-1*B26*BH26))^13))</f>
        <v/>
      </c>
      <c r="S26" s="1" t="str">
        <f>IF(B26="","",(1-(1-EXP(-1*B26*BI26))^14))</f>
        <v/>
      </c>
      <c r="T26" s="1" t="str">
        <f>IF(B26="","",(1-(1-EXP(-1*B26*BJ26))^15))</f>
        <v/>
      </c>
      <c r="U26" s="1" t="str">
        <f>IF(B26="","",(1-(1-EXP(-1*B26*BK26))^16))</f>
        <v/>
      </c>
      <c r="V26" s="1" t="str">
        <f>IF(B26="","",(1-(1-EXP(-1*B26*BL26))^17))</f>
        <v/>
      </c>
      <c r="W26" s="1" t="str">
        <f>IF(B26="","",(1-(1-EXP(-1*B26*BM26))^18))</f>
        <v/>
      </c>
      <c r="X26" s="1" t="str">
        <f>IF(B26="","",(1-(1-EXP(-1*B26*BN26))^19))</f>
        <v/>
      </c>
      <c r="Y26" s="1" t="str">
        <f>IF(B26="","",(1-(1-EXP(-1*B26*BO26))^20))</f>
        <v/>
      </c>
      <c r="AA26" s="1" t="str">
        <f>IF(B26="","",(LN(F26)-LN(C26))^2)</f>
        <v/>
      </c>
      <c r="AB26" s="1" t="str">
        <f>IF(B26="","",(LN(G26)-LN(C26))^2)</f>
        <v/>
      </c>
      <c r="AC26" s="1" t="str">
        <f>IF(B26="","",(LN(H26)-LN(C26))^2)</f>
        <v/>
      </c>
      <c r="AD26" s="1" t="str">
        <f>IF(B26="","",(LN(I26)-LN(C26))^2)</f>
        <v/>
      </c>
      <c r="AE26" s="1" t="str">
        <f>IF(B26="","",(LN(J26)-LN(C26))^2)</f>
        <v/>
      </c>
      <c r="AF26" s="1" t="str">
        <f>IF(B26="","",(LN(K26)-LN(C26))^2)</f>
        <v/>
      </c>
      <c r="AG26" s="1" t="str">
        <f>IF(B26="","",(LN(L26)-LN(C26))^2)</f>
        <v/>
      </c>
      <c r="AH26" s="1" t="str">
        <f>IF(B26="","",(LN(M26)-LN(C26))^2)</f>
        <v/>
      </c>
      <c r="AI26" s="1" t="str">
        <f>IF(B26="","",(LN(N26)-LN(C26))^2)</f>
        <v/>
      </c>
      <c r="AJ26" s="1" t="str">
        <f>IF(B26="","",(LN(O26)-LN(C26))^2)</f>
        <v/>
      </c>
      <c r="AK26" s="1" t="str">
        <f>IF(B26="","",(LN(P26)-LN(C26))^2)</f>
        <v/>
      </c>
      <c r="AL26" s="1" t="str">
        <f>IF(B26="","",(LN(Q26)-LN(C26))^2)</f>
        <v/>
      </c>
      <c r="AM26" s="1" t="str">
        <f>IF(B26="","",(LN(R26)-LN(C26))^2)</f>
        <v/>
      </c>
      <c r="AN26" s="1" t="str">
        <f>IF(B26="","",(LN(S26)-LN(C26))^2)</f>
        <v/>
      </c>
      <c r="AO26" s="1" t="str">
        <f>IF(B26="","",(LN(T26)-LN(C26))^2)</f>
        <v/>
      </c>
      <c r="AP26" s="1" t="str">
        <f>IF(B26="","",(LN(U26)-LN(C26))^2)</f>
        <v/>
      </c>
      <c r="AQ26" s="1" t="str">
        <f>IF(B26="","",(LN(V26)-LN(C26))^2)</f>
        <v/>
      </c>
      <c r="AR26" s="1" t="str">
        <f>IF(B26="","",(LN(W26)-LN(C26))^2)</f>
        <v/>
      </c>
      <c r="AS26" s="1" t="str">
        <f>IF(B26="","",(LN(X26)-LN(C26))^2)</f>
        <v/>
      </c>
      <c r="AT26" s="1" t="str">
        <f>IF(B26="","",(LN(Y26)-LN(C26))^2)</f>
        <v/>
      </c>
      <c r="AV26" s="1">
        <f>IF(AV4="","",AV4)</f>
        <v>0.29111856849921058</v>
      </c>
      <c r="AW26" s="1">
        <f>IF(AW4="","",AW4)</f>
        <v>0.32610156436406262</v>
      </c>
      <c r="AX26" s="1">
        <f>IF(AX4="","",AX4)</f>
        <v>0.34624254462694293</v>
      </c>
      <c r="AY26" s="1">
        <f>IF(AY4="","",AY4)</f>
        <v>0.36034934620891801</v>
      </c>
      <c r="AZ26" s="1">
        <f>IF(AZ4="","",AZ4)</f>
        <v>0.37116816001658415</v>
      </c>
      <c r="BA26" s="1">
        <f>IF(BA4="","",BA4)</f>
        <v>0.37991794503525622</v>
      </c>
      <c r="BB26" s="1">
        <f>IF(BB4="","",BB4)</f>
        <v>0.38724700813179885</v>
      </c>
      <c r="BC26" s="1">
        <f>IF(BC4="","",BC4)</f>
        <v>0.39354126041354387</v>
      </c>
      <c r="BD26" s="1">
        <f>IF(BD4="","",BD4)</f>
        <v>0.39904896136858758</v>
      </c>
      <c r="BE26" s="1">
        <f>IF(BE4="","",BE4)</f>
        <v>0.40393916434959154</v>
      </c>
      <c r="BF26" s="1">
        <f>IF(BF4="","",BF4)</f>
        <v>0.40833212750247039</v>
      </c>
      <c r="BG26" s="1">
        <f>IF(BG4="","",BG4)</f>
        <v>0.41231640340448678</v>
      </c>
      <c r="BH26" s="1">
        <f>IF(BH4="","",BH4)</f>
        <v>0.41595905173529707</v>
      </c>
      <c r="BI26" s="1">
        <f>IF(BI4="","",BI4)</f>
        <v>0.41931205353928575</v>
      </c>
      <c r="BJ26" s="1">
        <f>IF(BJ4="","",BJ4)</f>
        <v>0.42241649624525174</v>
      </c>
      <c r="BK26" s="1">
        <f>IF(BK4="","",BK4)</f>
        <v>0.42530540774648395</v>
      </c>
      <c r="BL26" s="1">
        <f>IF(BL4="","",BL4)</f>
        <v>0.42800572219956962</v>
      </c>
      <c r="BM26" s="1">
        <f>IF(BM4="","",BM4)</f>
        <v>0.4305396870465078</v>
      </c>
      <c r="BN26" s="1">
        <f>IF(BN4="","",BN4)</f>
        <v>0.43292587342455807</v>
      </c>
      <c r="BO26" s="1">
        <f>IF(BO4="","",BO4)</f>
        <v>0.43517996293792272</v>
      </c>
    </row>
    <row r="27" spans="2:67">
      <c r="B27" s="9"/>
      <c r="C27" s="8"/>
      <c r="D27" s="1" t="str">
        <f ca="1">IF(B27="","",INDIRECT(ADDRESS(27,MATCH(B40,A35:AT35,0)-21)))</f>
        <v/>
      </c>
      <c r="F27" s="1" t="str">
        <f>IF(B27="","",(1-(1-EXP(-1*B27*AV27))^1))</f>
        <v/>
      </c>
      <c r="G27" s="1" t="str">
        <f>IF(B27="","",(1-(1-EXP(-1*B27*AW27))^2))</f>
        <v/>
      </c>
      <c r="H27" s="1" t="str">
        <f>IF(B27="","",(1-(1-EXP(-1*B27*AX27))^3))</f>
        <v/>
      </c>
      <c r="I27" s="1" t="str">
        <f>IF(B27="","",(1-(1-EXP(-1*B27*AY27))^4))</f>
        <v/>
      </c>
      <c r="J27" s="1" t="str">
        <f>IF(B27="","",(1-(1-EXP(-1*B27*AZ27))^5))</f>
        <v/>
      </c>
      <c r="K27" s="1" t="str">
        <f>IF(B27="","",(1-(1-EXP(-1*B27*BA27))^6))</f>
        <v/>
      </c>
      <c r="L27" s="1" t="str">
        <f>IF(B27="","",(1-(1-EXP(-1*B27*BB27))^7))</f>
        <v/>
      </c>
      <c r="M27" s="1" t="str">
        <f>IF(B27="","",(1-(1-EXP(-1*B27*BC27))^8))</f>
        <v/>
      </c>
      <c r="N27" s="1" t="str">
        <f>IF(B27="","",(1-(1-EXP(-1*B27*BD27))^9))</f>
        <v/>
      </c>
      <c r="O27" s="1" t="str">
        <f>IF(B27="","",(1-(1-EXP(-1*B27*BE27))^10))</f>
        <v/>
      </c>
      <c r="P27" s="1" t="str">
        <f>IF(B27="","",(1-(1-EXP(-1*B27*BF27))^11))</f>
        <v/>
      </c>
      <c r="Q27" s="1" t="str">
        <f>IF(B27="","",(1-(1-EXP(-1*B27*BG27))^12))</f>
        <v/>
      </c>
      <c r="R27" s="1" t="str">
        <f>IF(B27="","",(1-(1-EXP(-1*B27*BH27))^13))</f>
        <v/>
      </c>
      <c r="S27" s="1" t="str">
        <f>IF(B27="","",(1-(1-EXP(-1*B27*BI27))^14))</f>
        <v/>
      </c>
      <c r="T27" s="1" t="str">
        <f>IF(B27="","",(1-(1-EXP(-1*B27*BJ27))^15))</f>
        <v/>
      </c>
      <c r="U27" s="1" t="str">
        <f>IF(B27="","",(1-(1-EXP(-1*B27*BK27))^16))</f>
        <v/>
      </c>
      <c r="V27" s="1" t="str">
        <f>IF(B27="","",(1-(1-EXP(-1*B27*BL27))^17))</f>
        <v/>
      </c>
      <c r="W27" s="1" t="str">
        <f>IF(B27="","",(1-(1-EXP(-1*B27*BM27))^18))</f>
        <v/>
      </c>
      <c r="X27" s="1" t="str">
        <f>IF(B27="","",(1-(1-EXP(-1*B27*BN27))^19))</f>
        <v/>
      </c>
      <c r="Y27" s="1" t="str">
        <f>IF(B27="","",(1-(1-EXP(-1*B27*BO27))^20))</f>
        <v/>
      </c>
      <c r="AA27" s="1" t="str">
        <f>IF(B27="","",(LN(F27)-LN(C27))^2)</f>
        <v/>
      </c>
      <c r="AB27" s="1" t="str">
        <f>IF(B27="","",(LN(G27)-LN(C27))^2)</f>
        <v/>
      </c>
      <c r="AC27" s="1" t="str">
        <f>IF(B27="","",(LN(H27)-LN(C27))^2)</f>
        <v/>
      </c>
      <c r="AD27" s="1" t="str">
        <f>IF(B27="","",(LN(I27)-LN(C27))^2)</f>
        <v/>
      </c>
      <c r="AE27" s="1" t="str">
        <f>IF(B27="","",(LN(J27)-LN(C27))^2)</f>
        <v/>
      </c>
      <c r="AF27" s="1" t="str">
        <f>IF(B27="","",(LN(K27)-LN(C27))^2)</f>
        <v/>
      </c>
      <c r="AG27" s="1" t="str">
        <f>IF(B27="","",(LN(L27)-LN(C27))^2)</f>
        <v/>
      </c>
      <c r="AH27" s="1" t="str">
        <f>IF(B27="","",(LN(M27)-LN(C27))^2)</f>
        <v/>
      </c>
      <c r="AI27" s="1" t="str">
        <f>IF(B27="","",(LN(N27)-LN(C27))^2)</f>
        <v/>
      </c>
      <c r="AJ27" s="1" t="str">
        <f>IF(B27="","",(LN(O27)-LN(C27))^2)</f>
        <v/>
      </c>
      <c r="AK27" s="1" t="str">
        <f>IF(B27="","",(LN(P27)-LN(C27))^2)</f>
        <v/>
      </c>
      <c r="AL27" s="1" t="str">
        <f>IF(B27="","",(LN(Q27)-LN(C27))^2)</f>
        <v/>
      </c>
      <c r="AM27" s="1" t="str">
        <f>IF(B27="","",(LN(R27)-LN(C27))^2)</f>
        <v/>
      </c>
      <c r="AN27" s="1" t="str">
        <f>IF(B27="","",(LN(S27)-LN(C27))^2)</f>
        <v/>
      </c>
      <c r="AO27" s="1" t="str">
        <f>IF(B27="","",(LN(T27)-LN(C27))^2)</f>
        <v/>
      </c>
      <c r="AP27" s="1" t="str">
        <f>IF(B27="","",(LN(U27)-LN(C27))^2)</f>
        <v/>
      </c>
      <c r="AQ27" s="1" t="str">
        <f>IF(B27="","",(LN(V27)-LN(C27))^2)</f>
        <v/>
      </c>
      <c r="AR27" s="1" t="str">
        <f>IF(B27="","",(LN(W27)-LN(C27))^2)</f>
        <v/>
      </c>
      <c r="AS27" s="1" t="str">
        <f>IF(B27="","",(LN(X27)-LN(C27))^2)</f>
        <v/>
      </c>
      <c r="AT27" s="1" t="str">
        <f>IF(B27="","",(LN(Y27)-LN(C27))^2)</f>
        <v/>
      </c>
      <c r="AV27" s="1">
        <f>IF(AV4="","",AV4)</f>
        <v>0.29111856849921058</v>
      </c>
      <c r="AW27" s="1">
        <f>IF(AW4="","",AW4)</f>
        <v>0.32610156436406262</v>
      </c>
      <c r="AX27" s="1">
        <f>IF(AX4="","",AX4)</f>
        <v>0.34624254462694293</v>
      </c>
      <c r="AY27" s="1">
        <f>IF(AY4="","",AY4)</f>
        <v>0.36034934620891801</v>
      </c>
      <c r="AZ27" s="1">
        <f>IF(AZ4="","",AZ4)</f>
        <v>0.37116816001658415</v>
      </c>
      <c r="BA27" s="1">
        <f>IF(BA4="","",BA4)</f>
        <v>0.37991794503525622</v>
      </c>
      <c r="BB27" s="1">
        <f>IF(BB4="","",BB4)</f>
        <v>0.38724700813179885</v>
      </c>
      <c r="BC27" s="1">
        <f>IF(BC4="","",BC4)</f>
        <v>0.39354126041354387</v>
      </c>
      <c r="BD27" s="1">
        <f>IF(BD4="","",BD4)</f>
        <v>0.39904896136858758</v>
      </c>
      <c r="BE27" s="1">
        <f>IF(BE4="","",BE4)</f>
        <v>0.40393916434959154</v>
      </c>
      <c r="BF27" s="1">
        <f>IF(BF4="","",BF4)</f>
        <v>0.40833212750247039</v>
      </c>
      <c r="BG27" s="1">
        <f>IF(BG4="","",BG4)</f>
        <v>0.41231640340448678</v>
      </c>
      <c r="BH27" s="1">
        <f>IF(BH4="","",BH4)</f>
        <v>0.41595905173529707</v>
      </c>
      <c r="BI27" s="1">
        <f>IF(BI4="","",BI4)</f>
        <v>0.41931205353928575</v>
      </c>
      <c r="BJ27" s="1">
        <f>IF(BJ4="","",BJ4)</f>
        <v>0.42241649624525174</v>
      </c>
      <c r="BK27" s="1">
        <f>IF(BK4="","",BK4)</f>
        <v>0.42530540774648395</v>
      </c>
      <c r="BL27" s="1">
        <f>IF(BL4="","",BL4)</f>
        <v>0.42800572219956962</v>
      </c>
      <c r="BM27" s="1">
        <f>IF(BM4="","",BM4)</f>
        <v>0.4305396870465078</v>
      </c>
      <c r="BN27" s="1">
        <f>IF(BN4="","",BN4)</f>
        <v>0.43292587342455807</v>
      </c>
      <c r="BO27" s="1">
        <f>IF(BO4="","",BO4)</f>
        <v>0.43517996293792272</v>
      </c>
    </row>
    <row r="28" spans="2:67">
      <c r="B28" s="9"/>
      <c r="C28" s="8"/>
      <c r="D28" s="1" t="str">
        <f ca="1">IF(B28="","",INDIRECT(ADDRESS(28,MATCH(B40,A35:AT35,0)-21)))</f>
        <v/>
      </c>
      <c r="F28" s="1" t="str">
        <f>IF(B28="","",(1-(1-EXP(-1*B28*AV28))^1))</f>
        <v/>
      </c>
      <c r="G28" s="1" t="str">
        <f>IF(B28="","",(1-(1-EXP(-1*B28*AW28))^2))</f>
        <v/>
      </c>
      <c r="H28" s="1" t="str">
        <f>IF(B28="","",(1-(1-EXP(-1*B28*AX28))^3))</f>
        <v/>
      </c>
      <c r="I28" s="1" t="str">
        <f>IF(B28="","",(1-(1-EXP(-1*B28*AY28))^4))</f>
        <v/>
      </c>
      <c r="J28" s="1" t="str">
        <f>IF(B28="","",(1-(1-EXP(-1*B28*AZ28))^5))</f>
        <v/>
      </c>
      <c r="K28" s="1" t="str">
        <f>IF(B28="","",(1-(1-EXP(-1*B28*BA28))^6))</f>
        <v/>
      </c>
      <c r="L28" s="1" t="str">
        <f>IF(B28="","",(1-(1-EXP(-1*B28*BB28))^7))</f>
        <v/>
      </c>
      <c r="M28" s="1" t="str">
        <f>IF(B28="","",(1-(1-EXP(-1*B28*BC28))^8))</f>
        <v/>
      </c>
      <c r="N28" s="1" t="str">
        <f>IF(B28="","",(1-(1-EXP(-1*B28*BD28))^9))</f>
        <v/>
      </c>
      <c r="O28" s="1" t="str">
        <f>IF(B28="","",(1-(1-EXP(-1*B28*BE28))^10))</f>
        <v/>
      </c>
      <c r="P28" s="1" t="str">
        <f>IF(B28="","",(1-(1-EXP(-1*B28*BF28))^11))</f>
        <v/>
      </c>
      <c r="Q28" s="1" t="str">
        <f>IF(B28="","",(1-(1-EXP(-1*B28*BG28))^12))</f>
        <v/>
      </c>
      <c r="R28" s="1" t="str">
        <f>IF(B28="","",(1-(1-EXP(-1*B28*BH28))^13))</f>
        <v/>
      </c>
      <c r="S28" s="1" t="str">
        <f>IF(B28="","",(1-(1-EXP(-1*B28*BI28))^14))</f>
        <v/>
      </c>
      <c r="T28" s="1" t="str">
        <f>IF(B28="","",(1-(1-EXP(-1*B28*BJ28))^15))</f>
        <v/>
      </c>
      <c r="U28" s="1" t="str">
        <f>IF(B28="","",(1-(1-EXP(-1*B28*BK28))^16))</f>
        <v/>
      </c>
      <c r="V28" s="1" t="str">
        <f>IF(B28="","",(1-(1-EXP(-1*B28*BL28))^17))</f>
        <v/>
      </c>
      <c r="W28" s="1" t="str">
        <f>IF(B28="","",(1-(1-EXP(-1*B28*BM28))^18))</f>
        <v/>
      </c>
      <c r="X28" s="1" t="str">
        <f>IF(B28="","",(1-(1-EXP(-1*B28*BN28))^19))</f>
        <v/>
      </c>
      <c r="Y28" s="1" t="str">
        <f>IF(B28="","",(1-(1-EXP(-1*B28*BO28))^20))</f>
        <v/>
      </c>
      <c r="AA28" s="1" t="str">
        <f>IF(B28="","",(LN(F28)-LN(C28))^2)</f>
        <v/>
      </c>
      <c r="AB28" s="1" t="str">
        <f>IF(B28="","",(LN(G28)-LN(C28))^2)</f>
        <v/>
      </c>
      <c r="AC28" s="1" t="str">
        <f>IF(B28="","",(LN(H28)-LN(C28))^2)</f>
        <v/>
      </c>
      <c r="AD28" s="1" t="str">
        <f>IF(B28="","",(LN(I28)-LN(C28))^2)</f>
        <v/>
      </c>
      <c r="AE28" s="1" t="str">
        <f>IF(B28="","",(LN(J28)-LN(C28))^2)</f>
        <v/>
      </c>
      <c r="AF28" s="1" t="str">
        <f>IF(B28="","",(LN(K28)-LN(C28))^2)</f>
        <v/>
      </c>
      <c r="AG28" s="1" t="str">
        <f>IF(B28="","",(LN(L28)-LN(C28))^2)</f>
        <v/>
      </c>
      <c r="AH28" s="1" t="str">
        <f>IF(B28="","",(LN(M28)-LN(C28))^2)</f>
        <v/>
      </c>
      <c r="AI28" s="1" t="str">
        <f>IF(B28="","",(LN(N28)-LN(C28))^2)</f>
        <v/>
      </c>
      <c r="AJ28" s="1" t="str">
        <f>IF(B28="","",(LN(O28)-LN(C28))^2)</f>
        <v/>
      </c>
      <c r="AK28" s="1" t="str">
        <f>IF(B28="","",(LN(P28)-LN(C28))^2)</f>
        <v/>
      </c>
      <c r="AL28" s="1" t="str">
        <f>IF(B28="","",(LN(Q28)-LN(C28))^2)</f>
        <v/>
      </c>
      <c r="AM28" s="1" t="str">
        <f>IF(B28="","",(LN(R28)-LN(C28))^2)</f>
        <v/>
      </c>
      <c r="AN28" s="1" t="str">
        <f>IF(B28="","",(LN(S28)-LN(C28))^2)</f>
        <v/>
      </c>
      <c r="AO28" s="1" t="str">
        <f>IF(B28="","",(LN(T28)-LN(C28))^2)</f>
        <v/>
      </c>
      <c r="AP28" s="1" t="str">
        <f>IF(B28="","",(LN(U28)-LN(C28))^2)</f>
        <v/>
      </c>
      <c r="AQ28" s="1" t="str">
        <f>IF(B28="","",(LN(V28)-LN(C28))^2)</f>
        <v/>
      </c>
      <c r="AR28" s="1" t="str">
        <f>IF(B28="","",(LN(W28)-LN(C28))^2)</f>
        <v/>
      </c>
      <c r="AS28" s="1" t="str">
        <f>IF(B28="","",(LN(X28)-LN(C28))^2)</f>
        <v/>
      </c>
      <c r="AT28" s="1" t="str">
        <f>IF(B28="","",(LN(Y28)-LN(C28))^2)</f>
        <v/>
      </c>
      <c r="AV28" s="1">
        <f>IF(AV4="","",AV4)</f>
        <v>0.29111856849921058</v>
      </c>
      <c r="AW28" s="1">
        <f>IF(AW4="","",AW4)</f>
        <v>0.32610156436406262</v>
      </c>
      <c r="AX28" s="1">
        <f>IF(AX4="","",AX4)</f>
        <v>0.34624254462694293</v>
      </c>
      <c r="AY28" s="1">
        <f>IF(AY4="","",AY4)</f>
        <v>0.36034934620891801</v>
      </c>
      <c r="AZ28" s="1">
        <f>IF(AZ4="","",AZ4)</f>
        <v>0.37116816001658415</v>
      </c>
      <c r="BA28" s="1">
        <f>IF(BA4="","",BA4)</f>
        <v>0.37991794503525622</v>
      </c>
      <c r="BB28" s="1">
        <f>IF(BB4="","",BB4)</f>
        <v>0.38724700813179885</v>
      </c>
      <c r="BC28" s="1">
        <f>IF(BC4="","",BC4)</f>
        <v>0.39354126041354387</v>
      </c>
      <c r="BD28" s="1">
        <f>IF(BD4="","",BD4)</f>
        <v>0.39904896136858758</v>
      </c>
      <c r="BE28" s="1">
        <f>IF(BE4="","",BE4)</f>
        <v>0.40393916434959154</v>
      </c>
      <c r="BF28" s="1">
        <f>IF(BF4="","",BF4)</f>
        <v>0.40833212750247039</v>
      </c>
      <c r="BG28" s="1">
        <f>IF(BG4="","",BG4)</f>
        <v>0.41231640340448678</v>
      </c>
      <c r="BH28" s="1">
        <f>IF(BH4="","",BH4)</f>
        <v>0.41595905173529707</v>
      </c>
      <c r="BI28" s="1">
        <f>IF(BI4="","",BI4)</f>
        <v>0.41931205353928575</v>
      </c>
      <c r="BJ28" s="1">
        <f>IF(BJ4="","",BJ4)</f>
        <v>0.42241649624525174</v>
      </c>
      <c r="BK28" s="1">
        <f>IF(BK4="","",BK4)</f>
        <v>0.42530540774648395</v>
      </c>
      <c r="BL28" s="1">
        <f>IF(BL4="","",BL4)</f>
        <v>0.42800572219956962</v>
      </c>
      <c r="BM28" s="1">
        <f>IF(BM4="","",BM4)</f>
        <v>0.4305396870465078</v>
      </c>
      <c r="BN28" s="1">
        <f>IF(BN4="","",BN4)</f>
        <v>0.43292587342455807</v>
      </c>
      <c r="BO28" s="1">
        <f>IF(BO4="","",BO4)</f>
        <v>0.43517996293792272</v>
      </c>
    </row>
    <row r="29" spans="2:67">
      <c r="B29" s="9"/>
      <c r="C29" s="8"/>
      <c r="D29" s="1" t="str">
        <f ca="1">IF(B29="","",INDIRECT(ADDRESS(29,MATCH(B40,A35:AT35,0)-21)))</f>
        <v/>
      </c>
      <c r="F29" s="1" t="str">
        <f>IF(B29="","",(1-(1-EXP(-1*B29*AV29))^1))</f>
        <v/>
      </c>
      <c r="G29" s="1" t="str">
        <f>IF(B29="","",(1-(1-EXP(-1*B29*AW29))^2))</f>
        <v/>
      </c>
      <c r="H29" s="1" t="str">
        <f>IF(B29="","",(1-(1-EXP(-1*B29*AX29))^3))</f>
        <v/>
      </c>
      <c r="I29" s="1" t="str">
        <f>IF(B29="","",(1-(1-EXP(-1*B29*AY29))^4))</f>
        <v/>
      </c>
      <c r="J29" s="1" t="str">
        <f>IF(B29="","",(1-(1-EXP(-1*B29*AZ29))^5))</f>
        <v/>
      </c>
      <c r="K29" s="1" t="str">
        <f>IF(B29="","",(1-(1-EXP(-1*B29*BA29))^6))</f>
        <v/>
      </c>
      <c r="L29" s="1" t="str">
        <f>IF(B29="","",(1-(1-EXP(-1*B29*BB29))^7))</f>
        <v/>
      </c>
      <c r="M29" s="1" t="str">
        <f>IF(B29="","",(1-(1-EXP(-1*B29*BC29))^8))</f>
        <v/>
      </c>
      <c r="N29" s="1" t="str">
        <f>IF(B29="","",(1-(1-EXP(-1*B29*BD29))^9))</f>
        <v/>
      </c>
      <c r="O29" s="1" t="str">
        <f>IF(B29="","",(1-(1-EXP(-1*B29*BE29))^10))</f>
        <v/>
      </c>
      <c r="P29" s="1" t="str">
        <f>IF(B29="","",(1-(1-EXP(-1*B29*BF29))^11))</f>
        <v/>
      </c>
      <c r="Q29" s="1" t="str">
        <f>IF(B29="","",(1-(1-EXP(-1*B29*BG29))^12))</f>
        <v/>
      </c>
      <c r="R29" s="1" t="str">
        <f>IF(B29="","",(1-(1-EXP(-1*B29*BH29))^13))</f>
        <v/>
      </c>
      <c r="S29" s="1" t="str">
        <f>IF(B29="","",(1-(1-EXP(-1*B29*BI29))^14))</f>
        <v/>
      </c>
      <c r="T29" s="1" t="str">
        <f>IF(B29="","",(1-(1-EXP(-1*B29*BJ29))^15))</f>
        <v/>
      </c>
      <c r="U29" s="1" t="str">
        <f>IF(B29="","",(1-(1-EXP(-1*B29*BK29))^16))</f>
        <v/>
      </c>
      <c r="V29" s="1" t="str">
        <f>IF(B29="","",(1-(1-EXP(-1*B29*BL29))^17))</f>
        <v/>
      </c>
      <c r="W29" s="1" t="str">
        <f>IF(B29="","",(1-(1-EXP(-1*B29*BM29))^18))</f>
        <v/>
      </c>
      <c r="X29" s="1" t="str">
        <f>IF(B29="","",(1-(1-EXP(-1*B29*BN29))^19))</f>
        <v/>
      </c>
      <c r="Y29" s="1" t="str">
        <f>IF(B29="","",(1-(1-EXP(-1*B29*BO29))^20))</f>
        <v/>
      </c>
      <c r="AA29" s="1" t="str">
        <f>IF(B29="","",(LN(F29)-LN(C29))^2)</f>
        <v/>
      </c>
      <c r="AB29" s="1" t="str">
        <f>IF(B29="","",(LN(G29)-LN(C29))^2)</f>
        <v/>
      </c>
      <c r="AC29" s="1" t="str">
        <f>IF(B29="","",(LN(H29)-LN(C29))^2)</f>
        <v/>
      </c>
      <c r="AD29" s="1" t="str">
        <f>IF(B29="","",(LN(I29)-LN(C29))^2)</f>
        <v/>
      </c>
      <c r="AE29" s="1" t="str">
        <f>IF(B29="","",(LN(J29)-LN(C29))^2)</f>
        <v/>
      </c>
      <c r="AF29" s="1" t="str">
        <f>IF(B29="","",(LN(K29)-LN(C29))^2)</f>
        <v/>
      </c>
      <c r="AG29" s="1" t="str">
        <f>IF(B29="","",(LN(L29)-LN(C29))^2)</f>
        <v/>
      </c>
      <c r="AH29" s="1" t="str">
        <f>IF(B29="","",(LN(M29)-LN(C29))^2)</f>
        <v/>
      </c>
      <c r="AI29" s="1" t="str">
        <f>IF(B29="","",(LN(N29)-LN(C29))^2)</f>
        <v/>
      </c>
      <c r="AJ29" s="1" t="str">
        <f>IF(B29="","",(LN(O29)-LN(C29))^2)</f>
        <v/>
      </c>
      <c r="AK29" s="1" t="str">
        <f>IF(B29="","",(LN(P29)-LN(C29))^2)</f>
        <v/>
      </c>
      <c r="AL29" s="1" t="str">
        <f>IF(B29="","",(LN(Q29)-LN(C29))^2)</f>
        <v/>
      </c>
      <c r="AM29" s="1" t="str">
        <f>IF(B29="","",(LN(R29)-LN(C29))^2)</f>
        <v/>
      </c>
      <c r="AN29" s="1" t="str">
        <f>IF(B29="","",(LN(S29)-LN(C29))^2)</f>
        <v/>
      </c>
      <c r="AO29" s="1" t="str">
        <f>IF(B29="","",(LN(T29)-LN(C29))^2)</f>
        <v/>
      </c>
      <c r="AP29" s="1" t="str">
        <f>IF(B29="","",(LN(U29)-LN(C29))^2)</f>
        <v/>
      </c>
      <c r="AQ29" s="1" t="str">
        <f>IF(B29="","",(LN(V29)-LN(C29))^2)</f>
        <v/>
      </c>
      <c r="AR29" s="1" t="str">
        <f>IF(B29="","",(LN(W29)-LN(C29))^2)</f>
        <v/>
      </c>
      <c r="AS29" s="1" t="str">
        <f>IF(B29="","",(LN(X29)-LN(C29))^2)</f>
        <v/>
      </c>
      <c r="AT29" s="1" t="str">
        <f>IF(B29="","",(LN(Y29)-LN(C29))^2)</f>
        <v/>
      </c>
      <c r="AV29" s="1">
        <f>IF(AV4="","",AV4)</f>
        <v>0.29111856849921058</v>
      </c>
      <c r="AW29" s="1">
        <f>IF(AW4="","",AW4)</f>
        <v>0.32610156436406262</v>
      </c>
      <c r="AX29" s="1">
        <f>IF(AX4="","",AX4)</f>
        <v>0.34624254462694293</v>
      </c>
      <c r="AY29" s="1">
        <f>IF(AY4="","",AY4)</f>
        <v>0.36034934620891801</v>
      </c>
      <c r="AZ29" s="1">
        <f>IF(AZ4="","",AZ4)</f>
        <v>0.37116816001658415</v>
      </c>
      <c r="BA29" s="1">
        <f>IF(BA4="","",BA4)</f>
        <v>0.37991794503525622</v>
      </c>
      <c r="BB29" s="1">
        <f>IF(BB4="","",BB4)</f>
        <v>0.38724700813179885</v>
      </c>
      <c r="BC29" s="1">
        <f>IF(BC4="","",BC4)</f>
        <v>0.39354126041354387</v>
      </c>
      <c r="BD29" s="1">
        <f>IF(BD4="","",BD4)</f>
        <v>0.39904896136858758</v>
      </c>
      <c r="BE29" s="1">
        <f>IF(BE4="","",BE4)</f>
        <v>0.40393916434959154</v>
      </c>
      <c r="BF29" s="1">
        <f>IF(BF4="","",BF4)</f>
        <v>0.40833212750247039</v>
      </c>
      <c r="BG29" s="1">
        <f>IF(BG4="","",BG4)</f>
        <v>0.41231640340448678</v>
      </c>
      <c r="BH29" s="1">
        <f>IF(BH4="","",BH4)</f>
        <v>0.41595905173529707</v>
      </c>
      <c r="BI29" s="1">
        <f>IF(BI4="","",BI4)</f>
        <v>0.41931205353928575</v>
      </c>
      <c r="BJ29" s="1">
        <f>IF(BJ4="","",BJ4)</f>
        <v>0.42241649624525174</v>
      </c>
      <c r="BK29" s="1">
        <f>IF(BK4="","",BK4)</f>
        <v>0.42530540774648395</v>
      </c>
      <c r="BL29" s="1">
        <f>IF(BL4="","",BL4)</f>
        <v>0.42800572219956962</v>
      </c>
      <c r="BM29" s="1">
        <f>IF(BM4="","",BM4)</f>
        <v>0.4305396870465078</v>
      </c>
      <c r="BN29" s="1">
        <f>IF(BN4="","",BN4)</f>
        <v>0.43292587342455807</v>
      </c>
      <c r="BO29" s="1">
        <f>IF(BO4="","",BO4)</f>
        <v>0.43517996293792272</v>
      </c>
    </row>
    <row r="30" spans="2:67">
      <c r="B30" s="9"/>
      <c r="C30" s="8"/>
      <c r="D30" s="1" t="str">
        <f ca="1">IF(B30="","",INDIRECT(ADDRESS(30,MATCH(B40,A35:AT35,0)-21)))</f>
        <v/>
      </c>
      <c r="F30" s="1" t="str">
        <f>IF(B30="","",(1-(1-EXP(-1*B30*AV30))^1))</f>
        <v/>
      </c>
      <c r="G30" s="1" t="str">
        <f>IF(B30="","",(1-(1-EXP(-1*B30*AW30))^2))</f>
        <v/>
      </c>
      <c r="H30" s="1" t="str">
        <f>IF(B30="","",(1-(1-EXP(-1*B30*AX30))^3))</f>
        <v/>
      </c>
      <c r="I30" s="1" t="str">
        <f>IF(B30="","",(1-(1-EXP(-1*B30*AY30))^4))</f>
        <v/>
      </c>
      <c r="J30" s="1" t="str">
        <f>IF(B30="","",(1-(1-EXP(-1*B30*AZ30))^5))</f>
        <v/>
      </c>
      <c r="K30" s="1" t="str">
        <f>IF(B30="","",(1-(1-EXP(-1*B30*BA30))^6))</f>
        <v/>
      </c>
      <c r="L30" s="1" t="str">
        <f>IF(B30="","",(1-(1-EXP(-1*B30*BB30))^7))</f>
        <v/>
      </c>
      <c r="M30" s="1" t="str">
        <f>IF(B30="","",(1-(1-EXP(-1*B30*BC30))^8))</f>
        <v/>
      </c>
      <c r="N30" s="1" t="str">
        <f>IF(B30="","",(1-(1-EXP(-1*B30*BD30))^9))</f>
        <v/>
      </c>
      <c r="O30" s="1" t="str">
        <f>IF(B30="","",(1-(1-EXP(-1*B30*BE30))^10))</f>
        <v/>
      </c>
      <c r="P30" s="1" t="str">
        <f>IF(B30="","",(1-(1-EXP(-1*B30*BF30))^11))</f>
        <v/>
      </c>
      <c r="Q30" s="1" t="str">
        <f>IF(B30="","",(1-(1-EXP(-1*B30*BG30))^12))</f>
        <v/>
      </c>
      <c r="R30" s="1" t="str">
        <f>IF(B30="","",(1-(1-EXP(-1*B30*BH30))^13))</f>
        <v/>
      </c>
      <c r="S30" s="1" t="str">
        <f>IF(B30="","",(1-(1-EXP(-1*B30*BI30))^14))</f>
        <v/>
      </c>
      <c r="T30" s="1" t="str">
        <f>IF(B30="","",(1-(1-EXP(-1*B30*BJ30))^15))</f>
        <v/>
      </c>
      <c r="U30" s="1" t="str">
        <f>IF(B30="","",(1-(1-EXP(-1*B30*BK30))^16))</f>
        <v/>
      </c>
      <c r="V30" s="1" t="str">
        <f>IF(B30="","",(1-(1-EXP(-1*B30*BL30))^17))</f>
        <v/>
      </c>
      <c r="W30" s="1" t="str">
        <f>IF(B30="","",(1-(1-EXP(-1*B30*BM30))^18))</f>
        <v/>
      </c>
      <c r="X30" s="1" t="str">
        <f>IF(B30="","",(1-(1-EXP(-1*B30*BN30))^19))</f>
        <v/>
      </c>
      <c r="Y30" s="1" t="str">
        <f>IF(B30="","",(1-(1-EXP(-1*B30*BO30))^20))</f>
        <v/>
      </c>
      <c r="AA30" s="1" t="str">
        <f>IF(B30="","",(LN(F30)-LN(C30))^2)</f>
        <v/>
      </c>
      <c r="AB30" s="1" t="str">
        <f>IF(B30="","",(LN(G30)-LN(C30))^2)</f>
        <v/>
      </c>
      <c r="AC30" s="1" t="str">
        <f>IF(B30="","",(LN(H30)-LN(C30))^2)</f>
        <v/>
      </c>
      <c r="AD30" s="1" t="str">
        <f>IF(B30="","",(LN(I30)-LN(C30))^2)</f>
        <v/>
      </c>
      <c r="AE30" s="1" t="str">
        <f>IF(B30="","",(LN(J30)-LN(C30))^2)</f>
        <v/>
      </c>
      <c r="AF30" s="1" t="str">
        <f>IF(B30="","",(LN(K30)-LN(C30))^2)</f>
        <v/>
      </c>
      <c r="AG30" s="1" t="str">
        <f>IF(B30="","",(LN(L30)-LN(C30))^2)</f>
        <v/>
      </c>
      <c r="AH30" s="1" t="str">
        <f>IF(B30="","",(LN(M30)-LN(C30))^2)</f>
        <v/>
      </c>
      <c r="AI30" s="1" t="str">
        <f>IF(B30="","",(LN(N30)-LN(C30))^2)</f>
        <v/>
      </c>
      <c r="AJ30" s="1" t="str">
        <f>IF(B30="","",(LN(O30)-LN(C30))^2)</f>
        <v/>
      </c>
      <c r="AK30" s="1" t="str">
        <f>IF(B30="","",(LN(P30)-LN(C30))^2)</f>
        <v/>
      </c>
      <c r="AL30" s="1" t="str">
        <f>IF(B30="","",(LN(Q30)-LN(C30))^2)</f>
        <v/>
      </c>
      <c r="AM30" s="1" t="str">
        <f>IF(B30="","",(LN(R30)-LN(C30))^2)</f>
        <v/>
      </c>
      <c r="AN30" s="1" t="str">
        <f>IF(B30="","",(LN(S30)-LN(C30))^2)</f>
        <v/>
      </c>
      <c r="AO30" s="1" t="str">
        <f>IF(B30="","",(LN(T30)-LN(C30))^2)</f>
        <v/>
      </c>
      <c r="AP30" s="1" t="str">
        <f>IF(B30="","",(LN(U30)-LN(C30))^2)</f>
        <v/>
      </c>
      <c r="AQ30" s="1" t="str">
        <f>IF(B30="","",(LN(V30)-LN(C30))^2)</f>
        <v/>
      </c>
      <c r="AR30" s="1" t="str">
        <f>IF(B30="","",(LN(W30)-LN(C30))^2)</f>
        <v/>
      </c>
      <c r="AS30" s="1" t="str">
        <f>IF(B30="","",(LN(X30)-LN(C30))^2)</f>
        <v/>
      </c>
      <c r="AT30" s="1" t="str">
        <f>IF(B30="","",(LN(Y30)-LN(C30))^2)</f>
        <v/>
      </c>
      <c r="AV30" s="1">
        <f>IF(AV4="","",AV4)</f>
        <v>0.29111856849921058</v>
      </c>
      <c r="AW30" s="1">
        <f>IF(AW4="","",AW4)</f>
        <v>0.32610156436406262</v>
      </c>
      <c r="AX30" s="1">
        <f>IF(AX4="","",AX4)</f>
        <v>0.34624254462694293</v>
      </c>
      <c r="AY30" s="1">
        <f>IF(AY4="","",AY4)</f>
        <v>0.36034934620891801</v>
      </c>
      <c r="AZ30" s="1">
        <f>IF(AZ4="","",AZ4)</f>
        <v>0.37116816001658415</v>
      </c>
      <c r="BA30" s="1">
        <f>IF(BA4="","",BA4)</f>
        <v>0.37991794503525622</v>
      </c>
      <c r="BB30" s="1">
        <f>IF(BB4="","",BB4)</f>
        <v>0.38724700813179885</v>
      </c>
      <c r="BC30" s="1">
        <f>IF(BC4="","",BC4)</f>
        <v>0.39354126041354387</v>
      </c>
      <c r="BD30" s="1">
        <f>IF(BD4="","",BD4)</f>
        <v>0.39904896136858758</v>
      </c>
      <c r="BE30" s="1">
        <f>IF(BE4="","",BE4)</f>
        <v>0.40393916434959154</v>
      </c>
      <c r="BF30" s="1">
        <f>IF(BF4="","",BF4)</f>
        <v>0.40833212750247039</v>
      </c>
      <c r="BG30" s="1">
        <f>IF(BG4="","",BG4)</f>
        <v>0.41231640340448678</v>
      </c>
      <c r="BH30" s="1">
        <f>IF(BH4="","",BH4)</f>
        <v>0.41595905173529707</v>
      </c>
      <c r="BI30" s="1">
        <f>IF(BI4="","",BI4)</f>
        <v>0.41931205353928575</v>
      </c>
      <c r="BJ30" s="1">
        <f>IF(BJ4="","",BJ4)</f>
        <v>0.42241649624525174</v>
      </c>
      <c r="BK30" s="1">
        <f>IF(BK4="","",BK4)</f>
        <v>0.42530540774648395</v>
      </c>
      <c r="BL30" s="1">
        <f>IF(BL4="","",BL4)</f>
        <v>0.42800572219956962</v>
      </c>
      <c r="BM30" s="1">
        <f>IF(BM4="","",BM4)</f>
        <v>0.4305396870465078</v>
      </c>
      <c r="BN30" s="1">
        <f>IF(BN4="","",BN4)</f>
        <v>0.43292587342455807</v>
      </c>
      <c r="BO30" s="1">
        <f>IF(BO4="","",BO4)</f>
        <v>0.43517996293792272</v>
      </c>
    </row>
    <row r="31" spans="2:67">
      <c r="B31" s="9"/>
      <c r="C31" s="8"/>
      <c r="D31" s="1" t="str">
        <f ca="1">IF(B31="","",INDIRECT(ADDRESS(31,MATCH(B40,A35:AT35,0)-21)))</f>
        <v/>
      </c>
      <c r="F31" s="1" t="str">
        <f>IF(B31="","",(1-(1-EXP(-1*B31*AV31))^1))</f>
        <v/>
      </c>
      <c r="G31" s="1" t="str">
        <f>IF(B31="","",(1-(1-EXP(-1*B31*AW31))^2))</f>
        <v/>
      </c>
      <c r="H31" s="1" t="str">
        <f>IF(B31="","",(1-(1-EXP(-1*B31*AX31))^3))</f>
        <v/>
      </c>
      <c r="I31" s="1" t="str">
        <f>IF(B31="","",(1-(1-EXP(-1*B31*AY31))^4))</f>
        <v/>
      </c>
      <c r="J31" s="1" t="str">
        <f>IF(B31="","",(1-(1-EXP(-1*B31*AZ31))^5))</f>
        <v/>
      </c>
      <c r="K31" s="1" t="str">
        <f>IF(B31="","",(1-(1-EXP(-1*B31*BA31))^6))</f>
        <v/>
      </c>
      <c r="L31" s="1" t="str">
        <f>IF(B31="","",(1-(1-EXP(-1*B31*BB31))^7))</f>
        <v/>
      </c>
      <c r="M31" s="1" t="str">
        <f>IF(B31="","",(1-(1-EXP(-1*B31*BC31))^8))</f>
        <v/>
      </c>
      <c r="N31" s="1" t="str">
        <f>IF(B31="","",(1-(1-EXP(-1*B31*BD31))^9))</f>
        <v/>
      </c>
      <c r="O31" s="1" t="str">
        <f>IF(B31="","",(1-(1-EXP(-1*B31*BE31))^10))</f>
        <v/>
      </c>
      <c r="P31" s="1" t="str">
        <f>IF(B31="","",(1-(1-EXP(-1*B31*BF31))^11))</f>
        <v/>
      </c>
      <c r="Q31" s="1" t="str">
        <f>IF(B31="","",(1-(1-EXP(-1*B31*BG31))^12))</f>
        <v/>
      </c>
      <c r="R31" s="1" t="str">
        <f>IF(B31="","",(1-(1-EXP(-1*B31*BH31))^13))</f>
        <v/>
      </c>
      <c r="S31" s="1" t="str">
        <f>IF(B31="","",(1-(1-EXP(-1*B31*BI31))^14))</f>
        <v/>
      </c>
      <c r="T31" s="1" t="str">
        <f>IF(B31="","",(1-(1-EXP(-1*B31*BJ31))^15))</f>
        <v/>
      </c>
      <c r="U31" s="1" t="str">
        <f>IF(B31="","",(1-(1-EXP(-1*B31*BK31))^16))</f>
        <v/>
      </c>
      <c r="V31" s="1" t="str">
        <f>IF(B31="","",(1-(1-EXP(-1*B31*BL31))^17))</f>
        <v/>
      </c>
      <c r="W31" s="1" t="str">
        <f>IF(B31="","",(1-(1-EXP(-1*B31*BM31))^18))</f>
        <v/>
      </c>
      <c r="X31" s="1" t="str">
        <f>IF(B31="","",(1-(1-EXP(-1*B31*BN31))^19))</f>
        <v/>
      </c>
      <c r="Y31" s="1" t="str">
        <f>IF(B31="","",(1-(1-EXP(-1*B31*BO31))^20))</f>
        <v/>
      </c>
      <c r="AA31" s="1" t="str">
        <f>IF(B31="","",(LN(F31)-LN(C31))^2)</f>
        <v/>
      </c>
      <c r="AB31" s="1" t="str">
        <f>IF(B31="","",(LN(G31)-LN(C31))^2)</f>
        <v/>
      </c>
      <c r="AC31" s="1" t="str">
        <f>IF(B31="","",(LN(H31)-LN(C31))^2)</f>
        <v/>
      </c>
      <c r="AD31" s="1" t="str">
        <f>IF(B31="","",(LN(I31)-LN(C31))^2)</f>
        <v/>
      </c>
      <c r="AE31" s="1" t="str">
        <f>IF(B31="","",(LN(J31)-LN(C31))^2)</f>
        <v/>
      </c>
      <c r="AF31" s="1" t="str">
        <f>IF(B31="","",(LN(K31)-LN(C31))^2)</f>
        <v/>
      </c>
      <c r="AG31" s="1" t="str">
        <f>IF(B31="","",(LN(L31)-LN(C31))^2)</f>
        <v/>
      </c>
      <c r="AH31" s="1" t="str">
        <f>IF(B31="","",(LN(M31)-LN(C31))^2)</f>
        <v/>
      </c>
      <c r="AI31" s="1" t="str">
        <f>IF(B31="","",(LN(N31)-LN(C31))^2)</f>
        <v/>
      </c>
      <c r="AJ31" s="1" t="str">
        <f>IF(B31="","",(LN(O31)-LN(C31))^2)</f>
        <v/>
      </c>
      <c r="AK31" s="1" t="str">
        <f>IF(B31="","",(LN(P31)-LN(C31))^2)</f>
        <v/>
      </c>
      <c r="AL31" s="1" t="str">
        <f>IF(B31="","",(LN(Q31)-LN(C31))^2)</f>
        <v/>
      </c>
      <c r="AM31" s="1" t="str">
        <f>IF(B31="","",(LN(R31)-LN(C31))^2)</f>
        <v/>
      </c>
      <c r="AN31" s="1" t="str">
        <f>IF(B31="","",(LN(S31)-LN(C31))^2)</f>
        <v/>
      </c>
      <c r="AO31" s="1" t="str">
        <f>IF(B31="","",(LN(T31)-LN(C31))^2)</f>
        <v/>
      </c>
      <c r="AP31" s="1" t="str">
        <f>IF(B31="","",(LN(U31)-LN(C31))^2)</f>
        <v/>
      </c>
      <c r="AQ31" s="1" t="str">
        <f>IF(B31="","",(LN(V31)-LN(C31))^2)</f>
        <v/>
      </c>
      <c r="AR31" s="1" t="str">
        <f>IF(B31="","",(LN(W31)-LN(C31))^2)</f>
        <v/>
      </c>
      <c r="AS31" s="1" t="str">
        <f>IF(B31="","",(LN(X31)-LN(C31))^2)</f>
        <v/>
      </c>
      <c r="AT31" s="1" t="str">
        <f>IF(B31="","",(LN(Y31)-LN(C31))^2)</f>
        <v/>
      </c>
      <c r="AV31" s="1">
        <f>IF(AV4="","",AV4)</f>
        <v>0.29111856849921058</v>
      </c>
      <c r="AW31" s="1">
        <f>IF(AW4="","",AW4)</f>
        <v>0.32610156436406262</v>
      </c>
      <c r="AX31" s="1">
        <f>IF(AX4="","",AX4)</f>
        <v>0.34624254462694293</v>
      </c>
      <c r="AY31" s="1">
        <f>IF(AY4="","",AY4)</f>
        <v>0.36034934620891801</v>
      </c>
      <c r="AZ31" s="1">
        <f>IF(AZ4="","",AZ4)</f>
        <v>0.37116816001658415</v>
      </c>
      <c r="BA31" s="1">
        <f>IF(BA4="","",BA4)</f>
        <v>0.37991794503525622</v>
      </c>
      <c r="BB31" s="1">
        <f>IF(BB4="","",BB4)</f>
        <v>0.38724700813179885</v>
      </c>
      <c r="BC31" s="1">
        <f>IF(BC4="","",BC4)</f>
        <v>0.39354126041354387</v>
      </c>
      <c r="BD31" s="1">
        <f>IF(BD4="","",BD4)</f>
        <v>0.39904896136858758</v>
      </c>
      <c r="BE31" s="1">
        <f>IF(BE4="","",BE4)</f>
        <v>0.40393916434959154</v>
      </c>
      <c r="BF31" s="1">
        <f>IF(BF4="","",BF4)</f>
        <v>0.40833212750247039</v>
      </c>
      <c r="BG31" s="1">
        <f>IF(BG4="","",BG4)</f>
        <v>0.41231640340448678</v>
      </c>
      <c r="BH31" s="1">
        <f>IF(BH4="","",BH4)</f>
        <v>0.41595905173529707</v>
      </c>
      <c r="BI31" s="1">
        <f>IF(BI4="","",BI4)</f>
        <v>0.41931205353928575</v>
      </c>
      <c r="BJ31" s="1">
        <f>IF(BJ4="","",BJ4)</f>
        <v>0.42241649624525174</v>
      </c>
      <c r="BK31" s="1">
        <f>IF(BK4="","",BK4)</f>
        <v>0.42530540774648395</v>
      </c>
      <c r="BL31" s="1">
        <f>IF(BL4="","",BL4)</f>
        <v>0.42800572219956962</v>
      </c>
      <c r="BM31" s="1">
        <f>IF(BM4="","",BM4)</f>
        <v>0.4305396870465078</v>
      </c>
      <c r="BN31" s="1">
        <f>IF(BN4="","",BN4)</f>
        <v>0.43292587342455807</v>
      </c>
      <c r="BO31" s="1">
        <f>IF(BO4="","",BO4)</f>
        <v>0.43517996293792272</v>
      </c>
    </row>
    <row r="32" spans="2:67">
      <c r="B32" s="9"/>
      <c r="C32" s="8"/>
      <c r="D32" s="1" t="str">
        <f ca="1">IF(B32="","",INDIRECT(ADDRESS(32,MATCH(B40,A35:AT35,0)-21)))</f>
        <v/>
      </c>
      <c r="F32" s="1" t="str">
        <f>IF(B32="","",(1-(1-EXP(-1*B32*AV32))^1))</f>
        <v/>
      </c>
      <c r="G32" s="1" t="str">
        <f>IF(B32="","",(1-(1-EXP(-1*B32*AW32))^2))</f>
        <v/>
      </c>
      <c r="H32" s="1" t="str">
        <f>IF(B32="","",(1-(1-EXP(-1*B32*AX32))^3))</f>
        <v/>
      </c>
      <c r="I32" s="1" t="str">
        <f>IF(B32="","",(1-(1-EXP(-1*B32*AY32))^4))</f>
        <v/>
      </c>
      <c r="J32" s="1" t="str">
        <f>IF(B32="","",(1-(1-EXP(-1*B32*AZ32))^5))</f>
        <v/>
      </c>
      <c r="K32" s="1" t="str">
        <f>IF(B32="","",(1-(1-EXP(-1*B32*BA32))^6))</f>
        <v/>
      </c>
      <c r="L32" s="1" t="str">
        <f>IF(B32="","",(1-(1-EXP(-1*B32*BB32))^7))</f>
        <v/>
      </c>
      <c r="M32" s="1" t="str">
        <f>IF(B32="","",(1-(1-EXP(-1*B32*BC32))^8))</f>
        <v/>
      </c>
      <c r="N32" s="1" t="str">
        <f>IF(B32="","",(1-(1-EXP(-1*B32*BD32))^9))</f>
        <v/>
      </c>
      <c r="O32" s="1" t="str">
        <f>IF(B32="","",(1-(1-EXP(-1*B32*BE32))^10))</f>
        <v/>
      </c>
      <c r="P32" s="1" t="str">
        <f>IF(B32="","",(1-(1-EXP(-1*B32*BF32))^11))</f>
        <v/>
      </c>
      <c r="Q32" s="1" t="str">
        <f>IF(B32="","",(1-(1-EXP(-1*B32*BG32))^12))</f>
        <v/>
      </c>
      <c r="R32" s="1" t="str">
        <f>IF(B32="","",(1-(1-EXP(-1*B32*BH32))^13))</f>
        <v/>
      </c>
      <c r="S32" s="1" t="str">
        <f>IF(B32="","",(1-(1-EXP(-1*B32*BI32))^14))</f>
        <v/>
      </c>
      <c r="T32" s="1" t="str">
        <f>IF(B32="","",(1-(1-EXP(-1*B32*BJ32))^15))</f>
        <v/>
      </c>
      <c r="U32" s="1" t="str">
        <f>IF(B32="","",(1-(1-EXP(-1*B32*BK32))^16))</f>
        <v/>
      </c>
      <c r="V32" s="1" t="str">
        <f>IF(B32="","",(1-(1-EXP(-1*B32*BL32))^17))</f>
        <v/>
      </c>
      <c r="W32" s="1" t="str">
        <f>IF(B32="","",(1-(1-EXP(-1*B32*BM32))^18))</f>
        <v/>
      </c>
      <c r="X32" s="1" t="str">
        <f>IF(B32="","",(1-(1-EXP(-1*B32*BN32))^19))</f>
        <v/>
      </c>
      <c r="Y32" s="1" t="str">
        <f>IF(B32="","",(1-(1-EXP(-1*B32*BO32))^20))</f>
        <v/>
      </c>
      <c r="AA32" s="1" t="str">
        <f>IF(B32="","",(LN(F32)-LN(C32))^2)</f>
        <v/>
      </c>
      <c r="AB32" s="1" t="str">
        <f>IF(B32="","",(LN(G32)-LN(C32))^2)</f>
        <v/>
      </c>
      <c r="AC32" s="1" t="str">
        <f>IF(B32="","",(LN(H32)-LN(C32))^2)</f>
        <v/>
      </c>
      <c r="AD32" s="1" t="str">
        <f>IF(B32="","",(LN(I32)-LN(C32))^2)</f>
        <v/>
      </c>
      <c r="AE32" s="1" t="str">
        <f>IF(B32="","",(LN(J32)-LN(C32))^2)</f>
        <v/>
      </c>
      <c r="AF32" s="1" t="str">
        <f>IF(B32="","",(LN(K32)-LN(C32))^2)</f>
        <v/>
      </c>
      <c r="AG32" s="1" t="str">
        <f>IF(B32="","",(LN(L32)-LN(C32))^2)</f>
        <v/>
      </c>
      <c r="AH32" s="1" t="str">
        <f>IF(B32="","",(LN(M32)-LN(C32))^2)</f>
        <v/>
      </c>
      <c r="AI32" s="1" t="str">
        <f>IF(B32="","",(LN(N32)-LN(C32))^2)</f>
        <v/>
      </c>
      <c r="AJ32" s="1" t="str">
        <f>IF(B32="","",(LN(O32)-LN(C32))^2)</f>
        <v/>
      </c>
      <c r="AK32" s="1" t="str">
        <f>IF(B32="","",(LN(P32)-LN(C32))^2)</f>
        <v/>
      </c>
      <c r="AL32" s="1" t="str">
        <f>IF(B32="","",(LN(Q32)-LN(C32))^2)</f>
        <v/>
      </c>
      <c r="AM32" s="1" t="str">
        <f>IF(B32="","",(LN(R32)-LN(C32))^2)</f>
        <v/>
      </c>
      <c r="AN32" s="1" t="str">
        <f>IF(B32="","",(LN(S32)-LN(C32))^2)</f>
        <v/>
      </c>
      <c r="AO32" s="1" t="str">
        <f>IF(B32="","",(LN(T32)-LN(C32))^2)</f>
        <v/>
      </c>
      <c r="AP32" s="1" t="str">
        <f>IF(B32="","",(LN(U32)-LN(C32))^2)</f>
        <v/>
      </c>
      <c r="AQ32" s="1" t="str">
        <f>IF(B32="","",(LN(V32)-LN(C32))^2)</f>
        <v/>
      </c>
      <c r="AR32" s="1" t="str">
        <f>IF(B32="","",(LN(W32)-LN(C32))^2)</f>
        <v/>
      </c>
      <c r="AS32" s="1" t="str">
        <f>IF(B32="","",(LN(X32)-LN(C32))^2)</f>
        <v/>
      </c>
      <c r="AT32" s="1" t="str">
        <f>IF(B32="","",(LN(Y32)-LN(C32))^2)</f>
        <v/>
      </c>
      <c r="AV32" s="1">
        <f>IF(AV4="","",AV4)</f>
        <v>0.29111856849921058</v>
      </c>
      <c r="AW32" s="1">
        <f>IF(AW4="","",AW4)</f>
        <v>0.32610156436406262</v>
      </c>
      <c r="AX32" s="1">
        <f>IF(AX4="","",AX4)</f>
        <v>0.34624254462694293</v>
      </c>
      <c r="AY32" s="1">
        <f>IF(AY4="","",AY4)</f>
        <v>0.36034934620891801</v>
      </c>
      <c r="AZ32" s="1">
        <f>IF(AZ4="","",AZ4)</f>
        <v>0.37116816001658415</v>
      </c>
      <c r="BA32" s="1">
        <f>IF(BA4="","",BA4)</f>
        <v>0.37991794503525622</v>
      </c>
      <c r="BB32" s="1">
        <f>IF(BB4="","",BB4)</f>
        <v>0.38724700813179885</v>
      </c>
      <c r="BC32" s="1">
        <f>IF(BC4="","",BC4)</f>
        <v>0.39354126041354387</v>
      </c>
      <c r="BD32" s="1">
        <f>IF(BD4="","",BD4)</f>
        <v>0.39904896136858758</v>
      </c>
      <c r="BE32" s="1">
        <f>IF(BE4="","",BE4)</f>
        <v>0.40393916434959154</v>
      </c>
      <c r="BF32" s="1">
        <f>IF(BF4="","",BF4)</f>
        <v>0.40833212750247039</v>
      </c>
      <c r="BG32" s="1">
        <f>IF(BG4="","",BG4)</f>
        <v>0.41231640340448678</v>
      </c>
      <c r="BH32" s="1">
        <f>IF(BH4="","",BH4)</f>
        <v>0.41595905173529707</v>
      </c>
      <c r="BI32" s="1">
        <f>IF(BI4="","",BI4)</f>
        <v>0.41931205353928575</v>
      </c>
      <c r="BJ32" s="1">
        <f>IF(BJ4="","",BJ4)</f>
        <v>0.42241649624525174</v>
      </c>
      <c r="BK32" s="1">
        <f>IF(BK4="","",BK4)</f>
        <v>0.42530540774648395</v>
      </c>
      <c r="BL32" s="1">
        <f>IF(BL4="","",BL4)</f>
        <v>0.42800572219956962</v>
      </c>
      <c r="BM32" s="1">
        <f>IF(BM4="","",BM4)</f>
        <v>0.4305396870465078</v>
      </c>
      <c r="BN32" s="1">
        <f>IF(BN4="","",BN4)</f>
        <v>0.43292587342455807</v>
      </c>
      <c r="BO32" s="1">
        <f>IF(BO4="","",BO4)</f>
        <v>0.43517996293792272</v>
      </c>
    </row>
    <row r="33" spans="2:67" ht="13.5" thickBot="1">
      <c r="B33" s="7"/>
      <c r="C33" s="6"/>
      <c r="D33" s="1" t="str">
        <f ca="1">IF(B33="","",INDIRECT(ADDRESS(33,MATCH(B40,A35:AT35,0)-21)))</f>
        <v/>
      </c>
      <c r="F33" s="1" t="str">
        <f>IF(B33="","",(1-(1-EXP(-1*B33*AV33))^1))</f>
        <v/>
      </c>
      <c r="G33" s="1" t="str">
        <f>IF(B33="","",(1-(1-EXP(-1*B33*AW33))^2))</f>
        <v/>
      </c>
      <c r="H33" s="1" t="str">
        <f>IF(B33="","",(1-(1-EXP(-1*B33*AX33))^3))</f>
        <v/>
      </c>
      <c r="I33" s="1" t="str">
        <f>IF(B33="","",(1-(1-EXP(-1*B33*AY33))^4))</f>
        <v/>
      </c>
      <c r="J33" s="1" t="str">
        <f>IF(B33="","",(1-(1-EXP(-1*B33*AZ33))^5))</f>
        <v/>
      </c>
      <c r="K33" s="1" t="str">
        <f>IF(B33="","",(1-(1-EXP(-1*B33*BA33))^6))</f>
        <v/>
      </c>
      <c r="L33" s="1" t="str">
        <f>IF(B33="","",(1-(1-EXP(-1*B33*BB33))^7))</f>
        <v/>
      </c>
      <c r="M33" s="1" t="str">
        <f>IF(B33="","",(1-(1-EXP(-1*B33*BC33))^8))</f>
        <v/>
      </c>
      <c r="N33" s="1" t="str">
        <f>IF(B33="","",(1-(1-EXP(-1*B33*BD33))^9))</f>
        <v/>
      </c>
      <c r="O33" s="1" t="str">
        <f>IF(B33="","",(1-(1-EXP(-1*B33*BE33))^10))</f>
        <v/>
      </c>
      <c r="P33" s="1" t="str">
        <f>IF(B33="","",(1-(1-EXP(-1*B33*BF33))^11))</f>
        <v/>
      </c>
      <c r="Q33" s="1" t="str">
        <f>IF(B33="","",(1-(1-EXP(-1*B33*BG33))^12))</f>
        <v/>
      </c>
      <c r="R33" s="1" t="str">
        <f>IF(B33="","",(1-(1-EXP(-1*B33*BH33))^13))</f>
        <v/>
      </c>
      <c r="S33" s="1" t="str">
        <f>IF(B33="","",(1-(1-EXP(-1*B33*BI33))^14))</f>
        <v/>
      </c>
      <c r="T33" s="1" t="str">
        <f>IF(B33="","",(1-(1-EXP(-1*B33*BJ33))^15))</f>
        <v/>
      </c>
      <c r="U33" s="1" t="str">
        <f>IF(B33="","",(1-(1-EXP(-1*B33*BK33))^16))</f>
        <v/>
      </c>
      <c r="V33" s="1" t="str">
        <f>IF(B33="","",(1-(1-EXP(-1*B33*BL33))^17))</f>
        <v/>
      </c>
      <c r="W33" s="1" t="str">
        <f>IF(B33="","",(1-(1-EXP(-1*B33*BM33))^18))</f>
        <v/>
      </c>
      <c r="X33" s="1" t="str">
        <f>IF(B33="","",(1-(1-EXP(-1*B33*BN33))^19))</f>
        <v/>
      </c>
      <c r="Y33" s="1" t="str">
        <f>IF(B33="","",(1-(1-EXP(-1*B33*BO33))^20))</f>
        <v/>
      </c>
      <c r="AA33" s="1" t="str">
        <f>IF(B33="","",(LN(F33)-LN(C33))^2)</f>
        <v/>
      </c>
      <c r="AB33" s="1" t="str">
        <f>IF(B33="","",(LN(G33)-LN(C33))^2)</f>
        <v/>
      </c>
      <c r="AC33" s="1" t="str">
        <f>IF(B33="","",(LN(H33)-LN(C33))^2)</f>
        <v/>
      </c>
      <c r="AD33" s="1" t="str">
        <f>IF(B33="","",(LN(I33)-LN(C33))^2)</f>
        <v/>
      </c>
      <c r="AE33" s="1" t="str">
        <f>IF(B33="","",(LN(J33)-LN(C33))^2)</f>
        <v/>
      </c>
      <c r="AF33" s="1" t="str">
        <f>IF(B33="","",(LN(K33)-LN(C33))^2)</f>
        <v/>
      </c>
      <c r="AG33" s="1" t="str">
        <f>IF(B33="","",(LN(L33)-LN(C33))^2)</f>
        <v/>
      </c>
      <c r="AH33" s="1" t="str">
        <f>IF(B33="","",(LN(M33)-LN(C33))^2)</f>
        <v/>
      </c>
      <c r="AI33" s="1" t="str">
        <f>IF(B33="","",(LN(N33)-LN(C33))^2)</f>
        <v/>
      </c>
      <c r="AJ33" s="1" t="str">
        <f>IF(B33="","",(LN(O33)-LN(C33))^2)</f>
        <v/>
      </c>
      <c r="AK33" s="1" t="str">
        <f>IF(B33="","",(LN(P33)-LN(C33))^2)</f>
        <v/>
      </c>
      <c r="AL33" s="1" t="str">
        <f>IF(B33="","",(LN(Q33)-LN(C33))^2)</f>
        <v/>
      </c>
      <c r="AM33" s="1" t="str">
        <f>IF(B33="","",(LN(R33)-LN(C33))^2)</f>
        <v/>
      </c>
      <c r="AN33" s="1" t="str">
        <f>IF(B33="","",(LN(S33)-LN(C33))^2)</f>
        <v/>
      </c>
      <c r="AO33" s="1" t="str">
        <f>IF(B33="","",(LN(T33)-LN(C33))^2)</f>
        <v/>
      </c>
      <c r="AP33" s="1" t="str">
        <f>IF(B33="","",(LN(U33)-LN(C33))^2)</f>
        <v/>
      </c>
      <c r="AQ33" s="1" t="str">
        <f>IF(B33="","",(LN(V33)-LN(C33))^2)</f>
        <v/>
      </c>
      <c r="AR33" s="1" t="str">
        <f>IF(B33="","",(LN(W33)-LN(C33))^2)</f>
        <v/>
      </c>
      <c r="AS33" s="1" t="str">
        <f>IF(B33="","",(LN(X33)-LN(C33))^2)</f>
        <v/>
      </c>
      <c r="AT33" s="1" t="str">
        <f>IF(B33="","",(LN(Y33)-LN(C33))^2)</f>
        <v/>
      </c>
      <c r="AV33" s="1">
        <f>IF(AV4="","",AV4)</f>
        <v>0.29111856849921058</v>
      </c>
      <c r="AW33" s="1">
        <f>IF(AW4="","",AW4)</f>
        <v>0.32610156436406262</v>
      </c>
      <c r="AX33" s="1">
        <f>IF(AX4="","",AX4)</f>
        <v>0.34624254462694293</v>
      </c>
      <c r="AY33" s="1">
        <f>IF(AY4="","",AY4)</f>
        <v>0.36034934620891801</v>
      </c>
      <c r="AZ33" s="1">
        <f>IF(AZ4="","",AZ4)</f>
        <v>0.37116816001658415</v>
      </c>
      <c r="BA33" s="1">
        <f>IF(BA4="","",BA4)</f>
        <v>0.37991794503525622</v>
      </c>
      <c r="BB33" s="1">
        <f>IF(BB4="","",BB4)</f>
        <v>0.38724700813179885</v>
      </c>
      <c r="BC33" s="1">
        <f>IF(BC4="","",BC4)</f>
        <v>0.39354126041354387</v>
      </c>
      <c r="BD33" s="1">
        <f>IF(BD4="","",BD4)</f>
        <v>0.39904896136858758</v>
      </c>
      <c r="BE33" s="1">
        <f>IF(BE4="","",BE4)</f>
        <v>0.40393916434959154</v>
      </c>
      <c r="BF33" s="1">
        <f>IF(BF4="","",BF4)</f>
        <v>0.40833212750247039</v>
      </c>
      <c r="BG33" s="1">
        <f>IF(BG4="","",BG4)</f>
        <v>0.41231640340448678</v>
      </c>
      <c r="BH33" s="1">
        <f>IF(BH4="","",BH4)</f>
        <v>0.41595905173529707</v>
      </c>
      <c r="BI33" s="1">
        <f>IF(BI4="","",BI4)</f>
        <v>0.41931205353928575</v>
      </c>
      <c r="BJ33" s="1">
        <f>IF(BJ4="","",BJ4)</f>
        <v>0.42241649624525174</v>
      </c>
      <c r="BK33" s="1">
        <f>IF(BK4="","",BK4)</f>
        <v>0.42530540774648395</v>
      </c>
      <c r="BL33" s="1">
        <f>IF(BL4="","",BL4)</f>
        <v>0.42800572219956962</v>
      </c>
      <c r="BM33" s="1">
        <f>IF(BM4="","",BM4)</f>
        <v>0.4305396870465078</v>
      </c>
      <c r="BN33" s="1">
        <f>IF(BN4="","",BN4)</f>
        <v>0.43292587342455807</v>
      </c>
      <c r="BO33" s="1">
        <f>IF(BO4="","",BO4)</f>
        <v>0.43517996293792272</v>
      </c>
    </row>
    <row r="34" spans="2:67">
      <c r="B34" s="1" t="s">
        <v>7</v>
      </c>
    </row>
    <row r="35" spans="2:67">
      <c r="AA35" s="1">
        <f>SUM(AA4:AA33)</f>
        <v>3.5522248775687522</v>
      </c>
      <c r="AB35" s="1">
        <f>SUM(AB4:AB33)</f>
        <v>2.0349119715697244</v>
      </c>
      <c r="AC35" s="1">
        <f>SUM(AC4:AC33)</f>
        <v>1.7082607575723479</v>
      </c>
      <c r="AD35" s="1">
        <f>SUM(AD4:AD33)</f>
        <v>1.7090679354418401</v>
      </c>
      <c r="AE35" s="1">
        <f>SUM(AE4:AE33)</f>
        <v>1.8327369936910436</v>
      </c>
      <c r="AF35" s="1">
        <f>SUM(AF4:AF33)</f>
        <v>2.0076955750141323</v>
      </c>
      <c r="AG35" s="1">
        <f>SUM(AG4:AG33)</f>
        <v>2.2037071886160482</v>
      </c>
      <c r="AH35" s="1">
        <f>SUM(AH4:AH33)</f>
        <v>2.4065583456091062</v>
      </c>
      <c r="AI35" s="1">
        <f>SUM(AI4:AI33)</f>
        <v>2.6091545693522038</v>
      </c>
      <c r="AJ35" s="1">
        <f>SUM(AJ4:AJ33)</f>
        <v>2.8078668379170355</v>
      </c>
      <c r="AK35" s="1">
        <f>SUM(AK4:AK33)</f>
        <v>3.0008630263719027</v>
      </c>
      <c r="AL35" s="1">
        <f>SUM(AL4:AL33)</f>
        <v>3.1872838236940848</v>
      </c>
      <c r="AM35" s="1">
        <f>SUM(AM4:AM33)</f>
        <v>3.3668110117505141</v>
      </c>
      <c r="AN35" s="1">
        <f>SUM(AN4:AN33)</f>
        <v>3.5394309013899048</v>
      </c>
      <c r="AO35" s="1">
        <f>SUM(AO4:AO33)</f>
        <v>3.7053002171063469</v>
      </c>
      <c r="AP35" s="1">
        <f>SUM(AP4:AP33)</f>
        <v>3.864668142688743</v>
      </c>
      <c r="AQ35" s="1">
        <f>SUM(AQ4:AQ33)</f>
        <v>4.0178302500863596</v>
      </c>
      <c r="AR35" s="1">
        <f>SUM(AR4:AR33)</f>
        <v>4.1651010462988154</v>
      </c>
      <c r="AS35" s="1">
        <f>SUM(AS4:AS33)</f>
        <v>4.3067976387425153</v>
      </c>
      <c r="AT35" s="1">
        <f>SUM(AT4:AT33)</f>
        <v>4.4432301547618502</v>
      </c>
    </row>
    <row r="36" spans="2:67">
      <c r="AA36" s="1" t="s">
        <v>6</v>
      </c>
      <c r="AB36" s="1" t="s">
        <v>6</v>
      </c>
      <c r="AC36" s="1" t="s">
        <v>6</v>
      </c>
      <c r="AD36" s="1" t="s">
        <v>6</v>
      </c>
      <c r="AE36" s="1" t="s">
        <v>6</v>
      </c>
      <c r="AF36" s="1" t="s">
        <v>6</v>
      </c>
      <c r="AG36" s="1" t="s">
        <v>6</v>
      </c>
      <c r="AH36" s="1" t="s">
        <v>6</v>
      </c>
      <c r="AI36" s="1" t="s">
        <v>6</v>
      </c>
      <c r="AJ36" s="1" t="s">
        <v>6</v>
      </c>
      <c r="AK36" s="1" t="s">
        <v>6</v>
      </c>
      <c r="AL36" s="1" t="s">
        <v>6</v>
      </c>
      <c r="AM36" s="1" t="s">
        <v>6</v>
      </c>
      <c r="AN36" s="1" t="s">
        <v>6</v>
      </c>
      <c r="AO36" s="1" t="s">
        <v>6</v>
      </c>
      <c r="AP36" s="1" t="s">
        <v>6</v>
      </c>
      <c r="AQ36" s="1" t="s">
        <v>6</v>
      </c>
      <c r="AR36" s="1" t="s">
        <v>6</v>
      </c>
      <c r="AS36" s="1" t="s">
        <v>6</v>
      </c>
      <c r="AT36" s="1" t="s">
        <v>6</v>
      </c>
    </row>
    <row r="37" spans="2:67" ht="20.25">
      <c r="B37" s="5" t="s">
        <v>5</v>
      </c>
    </row>
    <row r="39" spans="2:67" ht="13.5" thickBot="1">
      <c r="B39" s="1" t="s">
        <v>4</v>
      </c>
    </row>
    <row r="40" spans="2:67" ht="13.5" thickBot="1">
      <c r="B40" s="3">
        <f>MIN(AA35:AT35)</f>
        <v>1.7082607575723479</v>
      </c>
    </row>
    <row r="42" spans="2:67" ht="13.5" thickBot="1">
      <c r="B42" s="1" t="s">
        <v>3</v>
      </c>
    </row>
    <row r="43" spans="2:67" ht="13.5" thickBot="1">
      <c r="B43" s="4" t="str">
        <f ca="1">INDIRECT(ADDRESS(3,MATCH(B40,A35:AT35,0)))</f>
        <v>3</v>
      </c>
    </row>
    <row r="45" spans="2:67" ht="13.5" thickBot="1">
      <c r="B45" s="1" t="s">
        <v>2</v>
      </c>
    </row>
    <row r="46" spans="2:67" ht="13.5" thickBot="1">
      <c r="B46" s="3">
        <f ca="1">INDIRECT(ADDRESS(4,MATCH(B40,A35:AT35,0)+21))</f>
        <v>0.34624254462694293</v>
      </c>
    </row>
    <row r="52" spans="2:2" ht="13.5" thickBot="1">
      <c r="B52" s="1" t="s">
        <v>1</v>
      </c>
    </row>
    <row r="53" spans="2:2" ht="13.5" thickBot="1">
      <c r="B53" s="3">
        <f>SUM(AA35:AT35)</f>
        <v>60.469501265243274</v>
      </c>
    </row>
    <row r="54" spans="2:2">
      <c r="B54" s="1" t="s">
        <v>0</v>
      </c>
    </row>
  </sheetData>
  <pageMargins left="0.75" right="0.75" top="1" bottom="1" header="0.3" footer="0.3"/>
  <pageSetup paperSize="9" orientation="portrait" horizontalDpi="4294967292" verticalDpi="429496729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n_TargetModel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2026-10-26T09:00:33Z</dcterms:created>
  <dcterms:modified xsi:type="dcterms:W3CDTF">2026-10-26T09:00:42Z</dcterms:modified>
</cp:coreProperties>
</file>